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1 - oprava spárování v..." sheetId="2" r:id="rId2"/>
    <sheet name="SO02 - oprava spárování p..." sheetId="3" r:id="rId3"/>
    <sheet name="SO03 - oprava spárování v..." sheetId="4" r:id="rId4"/>
    <sheet name="SO04 - očištění pochozí p..." sheetId="5" r:id="rId5"/>
    <sheet name="SO05 - odstranění vápenit..." sheetId="6" r:id="rId6"/>
    <sheet name="VON - vedlejší rozpočtové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'SO01 - oprava spárování v...'!$C$82:$K$135</definedName>
    <definedName name="_xlnm.Print_Area" localSheetId="1">'SO01 - oprava spárování v...'!$C$4:$J$39,'SO01 - oprava spárování v...'!$C$45:$J$64,'SO01 - oprava spárování v...'!$C$70:$K$135</definedName>
    <definedName name="_xlnm.Print_Titles" localSheetId="1">'SO01 - oprava spárování v...'!$82:$82</definedName>
    <definedName name="_xlnm._FilterDatabase" localSheetId="2" hidden="1">'SO02 - oprava spárování p...'!$C$82:$K$135</definedName>
    <definedName name="_xlnm.Print_Area" localSheetId="2">'SO02 - oprava spárování p...'!$C$4:$J$39,'SO02 - oprava spárování p...'!$C$45:$J$64,'SO02 - oprava spárování p...'!$C$70:$K$135</definedName>
    <definedName name="_xlnm.Print_Titles" localSheetId="2">'SO02 - oprava spárování p...'!$82:$82</definedName>
    <definedName name="_xlnm._FilterDatabase" localSheetId="3" hidden="1">'SO03 - oprava spárování v...'!$C$82:$K$135</definedName>
    <definedName name="_xlnm.Print_Area" localSheetId="3">'SO03 - oprava spárování v...'!$C$4:$J$39,'SO03 - oprava spárování v...'!$C$45:$J$64,'SO03 - oprava spárování v...'!$C$70:$K$135</definedName>
    <definedName name="_xlnm.Print_Titles" localSheetId="3">'SO03 - oprava spárování v...'!$82:$82</definedName>
    <definedName name="_xlnm._FilterDatabase" localSheetId="4" hidden="1">'SO04 - očištění pochozí p...'!$C$82:$K$128</definedName>
    <definedName name="_xlnm.Print_Area" localSheetId="4">'SO04 - očištění pochozí p...'!$C$4:$J$39,'SO04 - očištění pochozí p...'!$C$45:$J$64,'SO04 - očištění pochozí p...'!$C$70:$K$128</definedName>
    <definedName name="_xlnm.Print_Titles" localSheetId="4">'SO04 - očištění pochozí p...'!$82:$82</definedName>
    <definedName name="_xlnm._FilterDatabase" localSheetId="5" hidden="1">'SO05 - odstranění vápenit...'!$C$82:$K$140</definedName>
    <definedName name="_xlnm.Print_Area" localSheetId="5">'SO05 - odstranění vápenit...'!$C$4:$J$39,'SO05 - odstranění vápenit...'!$C$45:$J$64,'SO05 - odstranění vápenit...'!$C$70:$K$140</definedName>
    <definedName name="_xlnm.Print_Titles" localSheetId="5">'SO05 - odstranění vápenit...'!$82:$82</definedName>
    <definedName name="_xlnm._FilterDatabase" localSheetId="6" hidden="1">'VON - vedlejší rozpočtové...'!$C$80:$K$92</definedName>
    <definedName name="_xlnm.Print_Area" localSheetId="6">'VON - vedlejší rozpočtové...'!$C$4:$J$39,'VON - vedlejší rozpočtové...'!$C$45:$J$62,'VON - vedlejší rozpočtové...'!$C$68:$K$92</definedName>
    <definedName name="_xlnm.Print_Titles" localSheetId="6">'VON - vedlejší rozpočtové...'!$80:$80</definedName>
    <definedName name="_xlnm.Print_Area" localSheetId="7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7" r="J37"/>
  <c r="J36"/>
  <c i="1" r="AY60"/>
  <c i="7" r="J35"/>
  <c i="1" r="AX60"/>
  <c i="7"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4"/>
  <c r="F37"/>
  <c i="1" r="BD60"/>
  <c i="7" r="BH84"/>
  <c r="F36"/>
  <c i="1" r="BC60"/>
  <c i="7" r="BG84"/>
  <c r="F35"/>
  <c i="1" r="BB60"/>
  <c i="7" r="BF84"/>
  <c r="J34"/>
  <c i="1" r="AW60"/>
  <c i="7" r="F34"/>
  <c i="1" r="BA60"/>
  <c i="7" r="T84"/>
  <c r="T83"/>
  <c r="T82"/>
  <c r="T81"/>
  <c r="R84"/>
  <c r="R83"/>
  <c r="R82"/>
  <c r="R81"/>
  <c r="P84"/>
  <c r="P83"/>
  <c r="P82"/>
  <c r="P81"/>
  <c i="1" r="AU60"/>
  <c i="7" r="BK84"/>
  <c r="BK83"/>
  <c r="J83"/>
  <c r="BK82"/>
  <c r="J82"/>
  <c r="BK81"/>
  <c r="J81"/>
  <c r="J59"/>
  <c r="J30"/>
  <c i="1" r="AG60"/>
  <c i="7" r="J84"/>
  <c r="BE84"/>
  <c r="J33"/>
  <c i="1" r="AV60"/>
  <c i="7" r="F33"/>
  <c i="1" r="AZ60"/>
  <c i="7" r="J61"/>
  <c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6" r="J37"/>
  <c r="J36"/>
  <c i="1" r="AY59"/>
  <c i="6" r="J35"/>
  <c i="1" r="AX59"/>
  <c i="6" r="BI140"/>
  <c r="BH140"/>
  <c r="BG140"/>
  <c r="BF140"/>
  <c r="T140"/>
  <c r="T139"/>
  <c r="R140"/>
  <c r="R139"/>
  <c r="P140"/>
  <c r="P139"/>
  <c r="BK140"/>
  <c r="BK139"/>
  <c r="J139"/>
  <c r="J140"/>
  <c r="BE140"/>
  <c r="J63"/>
  <c r="BI137"/>
  <c r="BH137"/>
  <c r="BG137"/>
  <c r="BF137"/>
  <c r="T137"/>
  <c r="R137"/>
  <c r="P137"/>
  <c r="BK137"/>
  <c r="J137"/>
  <c r="BE137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1"/>
  <c r="BH111"/>
  <c r="BG111"/>
  <c r="BF111"/>
  <c r="T111"/>
  <c r="T110"/>
  <c r="R111"/>
  <c r="R110"/>
  <c r="P111"/>
  <c r="P110"/>
  <c r="BK111"/>
  <c r="BK110"/>
  <c r="J110"/>
  <c r="J111"/>
  <c r="BE111"/>
  <c r="J62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89"/>
  <c r="BH89"/>
  <c r="BG89"/>
  <c r="BF89"/>
  <c r="T89"/>
  <c r="R89"/>
  <c r="P89"/>
  <c r="BK89"/>
  <c r="J89"/>
  <c r="BE89"/>
  <c r="BI86"/>
  <c r="F37"/>
  <c i="1" r="BD59"/>
  <c i="6" r="BH86"/>
  <c r="F36"/>
  <c i="1" r="BC59"/>
  <c i="6" r="BG86"/>
  <c r="F35"/>
  <c i="1" r="BB59"/>
  <c i="6" r="BF86"/>
  <c r="J34"/>
  <c i="1" r="AW59"/>
  <c i="6" r="F34"/>
  <c i="1" r="BA59"/>
  <c i="6" r="T86"/>
  <c r="T85"/>
  <c r="T84"/>
  <c r="T83"/>
  <c r="R86"/>
  <c r="R85"/>
  <c r="R84"/>
  <c r="R83"/>
  <c r="P86"/>
  <c r="P85"/>
  <c r="P84"/>
  <c r="P83"/>
  <c i="1" r="AU59"/>
  <c i="6" r="BK86"/>
  <c r="BK85"/>
  <c r="J85"/>
  <c r="BK84"/>
  <c r="J84"/>
  <c r="BK83"/>
  <c r="J83"/>
  <c r="J59"/>
  <c r="J30"/>
  <c i="1" r="AG59"/>
  <c i="6" r="J86"/>
  <c r="BE86"/>
  <c r="J33"/>
  <c i="1" r="AV59"/>
  <c i="6" r="F33"/>
  <c i="1" r="AZ59"/>
  <c i="6" r="J61"/>
  <c r="J60"/>
  <c r="J80"/>
  <c r="J79"/>
  <c r="F79"/>
  <c r="F77"/>
  <c r="E75"/>
  <c r="J55"/>
  <c r="J54"/>
  <c r="F54"/>
  <c r="F52"/>
  <c r="E50"/>
  <c r="J39"/>
  <c r="J18"/>
  <c r="E18"/>
  <c r="F80"/>
  <c r="F55"/>
  <c r="J17"/>
  <c r="J12"/>
  <c r="J77"/>
  <c r="J52"/>
  <c r="E7"/>
  <c r="E73"/>
  <c r="E48"/>
  <c i="5" r="J37"/>
  <c r="J36"/>
  <c i="1" r="AY58"/>
  <c i="5" r="J35"/>
  <c i="1" r="AX58"/>
  <c i="5" r="BI128"/>
  <c r="BH128"/>
  <c r="BG128"/>
  <c r="BF128"/>
  <c r="T128"/>
  <c r="T127"/>
  <c r="R128"/>
  <c r="R127"/>
  <c r="P128"/>
  <c r="P127"/>
  <c r="BK128"/>
  <c r="BK127"/>
  <c r="J127"/>
  <c r="J128"/>
  <c r="BE128"/>
  <c r="J63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4"/>
  <c r="BH114"/>
  <c r="BG114"/>
  <c r="BF114"/>
  <c r="T114"/>
  <c r="T113"/>
  <c r="R114"/>
  <c r="R113"/>
  <c r="P114"/>
  <c r="P113"/>
  <c r="BK114"/>
  <c r="BK113"/>
  <c r="J113"/>
  <c r="J114"/>
  <c r="BE114"/>
  <c r="J62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89"/>
  <c r="BH89"/>
  <c r="BG89"/>
  <c r="BF89"/>
  <c r="T89"/>
  <c r="R89"/>
  <c r="P89"/>
  <c r="BK89"/>
  <c r="J89"/>
  <c r="BE89"/>
  <c r="BI86"/>
  <c r="F37"/>
  <c i="1" r="BD58"/>
  <c i="5" r="BH86"/>
  <c r="F36"/>
  <c i="1" r="BC58"/>
  <c i="5" r="BG86"/>
  <c r="F35"/>
  <c i="1" r="BB58"/>
  <c i="5" r="BF86"/>
  <c r="J34"/>
  <c i="1" r="AW58"/>
  <c i="5" r="F34"/>
  <c i="1" r="BA58"/>
  <c i="5" r="T86"/>
  <c r="T85"/>
  <c r="T84"/>
  <c r="T83"/>
  <c r="R86"/>
  <c r="R85"/>
  <c r="R84"/>
  <c r="R83"/>
  <c r="P86"/>
  <c r="P85"/>
  <c r="P84"/>
  <c r="P83"/>
  <c i="1" r="AU58"/>
  <c i="5" r="BK86"/>
  <c r="BK85"/>
  <c r="J85"/>
  <c r="BK84"/>
  <c r="J84"/>
  <c r="BK83"/>
  <c r="J83"/>
  <c r="J59"/>
  <c r="J30"/>
  <c i="1" r="AG58"/>
  <c i="5" r="J86"/>
  <c r="BE86"/>
  <c r="J33"/>
  <c i="1" r="AV58"/>
  <c i="5" r="F33"/>
  <c i="1" r="AZ58"/>
  <c i="5" r="J61"/>
  <c r="J60"/>
  <c r="J80"/>
  <c r="J79"/>
  <c r="F79"/>
  <c r="F77"/>
  <c r="E75"/>
  <c r="J55"/>
  <c r="J54"/>
  <c r="F54"/>
  <c r="F52"/>
  <c r="E50"/>
  <c r="J39"/>
  <c r="J18"/>
  <c r="E18"/>
  <c r="F80"/>
  <c r="F55"/>
  <c r="J17"/>
  <c r="J12"/>
  <c r="J77"/>
  <c r="J52"/>
  <c r="E7"/>
  <c r="E73"/>
  <c r="E48"/>
  <c i="4" r="J37"/>
  <c r="J36"/>
  <c i="1" r="AY57"/>
  <c i="4" r="J35"/>
  <c i="1" r="AX57"/>
  <c i="4" r="BI135"/>
  <c r="BH135"/>
  <c r="BG135"/>
  <c r="BF135"/>
  <c r="T135"/>
  <c r="T134"/>
  <c r="R135"/>
  <c r="R134"/>
  <c r="P135"/>
  <c r="P134"/>
  <c r="BK135"/>
  <c r="BK134"/>
  <c r="J134"/>
  <c r="J135"/>
  <c r="BE135"/>
  <c r="J63"/>
  <c r="BI132"/>
  <c r="BH132"/>
  <c r="BG132"/>
  <c r="BF132"/>
  <c r="T132"/>
  <c r="R132"/>
  <c r="P132"/>
  <c r="BK132"/>
  <c r="J132"/>
  <c r="BE132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7"/>
  <c r="BH117"/>
  <c r="BG117"/>
  <c r="BF117"/>
  <c r="T117"/>
  <c r="T116"/>
  <c r="R117"/>
  <c r="R116"/>
  <c r="P117"/>
  <c r="P116"/>
  <c r="BK117"/>
  <c r="BK116"/>
  <c r="J116"/>
  <c r="J117"/>
  <c r="BE117"/>
  <c r="J62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6"/>
  <c r="F37"/>
  <c i="1" r="BD57"/>
  <c i="4" r="BH86"/>
  <c r="F36"/>
  <c i="1" r="BC57"/>
  <c i="4" r="BG86"/>
  <c r="F35"/>
  <c i="1" r="BB57"/>
  <c i="4" r="BF86"/>
  <c r="J34"/>
  <c i="1" r="AW57"/>
  <c i="4" r="F34"/>
  <c i="1" r="BA57"/>
  <c i="4" r="T86"/>
  <c r="T85"/>
  <c r="T84"/>
  <c r="T83"/>
  <c r="R86"/>
  <c r="R85"/>
  <c r="R84"/>
  <c r="R83"/>
  <c r="P86"/>
  <c r="P85"/>
  <c r="P84"/>
  <c r="P83"/>
  <c i="1" r="AU57"/>
  <c i="4" r="BK86"/>
  <c r="BK85"/>
  <c r="J85"/>
  <c r="BK84"/>
  <c r="J84"/>
  <c r="BK83"/>
  <c r="J83"/>
  <c r="J59"/>
  <c r="J30"/>
  <c i="1" r="AG57"/>
  <c i="4" r="J86"/>
  <c r="BE86"/>
  <c r="J33"/>
  <c i="1" r="AV57"/>
  <c i="4" r="F33"/>
  <c i="1" r="AZ57"/>
  <c i="4" r="J61"/>
  <c r="J60"/>
  <c r="J80"/>
  <c r="J79"/>
  <c r="F79"/>
  <c r="F77"/>
  <c r="E75"/>
  <c r="J55"/>
  <c r="J54"/>
  <c r="F54"/>
  <c r="F52"/>
  <c r="E50"/>
  <c r="J39"/>
  <c r="J18"/>
  <c r="E18"/>
  <c r="F80"/>
  <c r="F55"/>
  <c r="J17"/>
  <c r="J12"/>
  <c r="J77"/>
  <c r="J52"/>
  <c r="E7"/>
  <c r="E73"/>
  <c r="E48"/>
  <c i="3" r="J37"/>
  <c r="J36"/>
  <c i="1" r="AY56"/>
  <c i="3" r="J35"/>
  <c i="1" r="AX56"/>
  <c i="3" r="BI135"/>
  <c r="BH135"/>
  <c r="BG135"/>
  <c r="BF135"/>
  <c r="T135"/>
  <c r="T134"/>
  <c r="R135"/>
  <c r="R134"/>
  <c r="P135"/>
  <c r="P134"/>
  <c r="BK135"/>
  <c r="BK134"/>
  <c r="J134"/>
  <c r="J135"/>
  <c r="BE135"/>
  <c r="J63"/>
  <c r="BI132"/>
  <c r="BH132"/>
  <c r="BG132"/>
  <c r="BF132"/>
  <c r="T132"/>
  <c r="R132"/>
  <c r="P132"/>
  <c r="BK132"/>
  <c r="J132"/>
  <c r="BE132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7"/>
  <c r="BH117"/>
  <c r="BG117"/>
  <c r="BF117"/>
  <c r="T117"/>
  <c r="T116"/>
  <c r="R117"/>
  <c r="R116"/>
  <c r="P117"/>
  <c r="P116"/>
  <c r="BK117"/>
  <c r="BK116"/>
  <c r="J116"/>
  <c r="J117"/>
  <c r="BE117"/>
  <c r="J62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6"/>
  <c r="F37"/>
  <c i="1" r="BD56"/>
  <c i="3" r="BH86"/>
  <c r="F36"/>
  <c i="1" r="BC56"/>
  <c i="3" r="BG86"/>
  <c r="F35"/>
  <c i="1" r="BB56"/>
  <c i="3" r="BF86"/>
  <c r="J34"/>
  <c i="1" r="AW56"/>
  <c i="3" r="F34"/>
  <c i="1" r="BA56"/>
  <c i="3" r="T86"/>
  <c r="T85"/>
  <c r="T84"/>
  <c r="T83"/>
  <c r="R86"/>
  <c r="R85"/>
  <c r="R84"/>
  <c r="R83"/>
  <c r="P86"/>
  <c r="P85"/>
  <c r="P84"/>
  <c r="P83"/>
  <c i="1" r="AU56"/>
  <c i="3" r="BK86"/>
  <c r="BK85"/>
  <c r="J85"/>
  <c r="BK84"/>
  <c r="J84"/>
  <c r="BK83"/>
  <c r="J83"/>
  <c r="J59"/>
  <c r="J30"/>
  <c i="1" r="AG56"/>
  <c i="3" r="J86"/>
  <c r="BE86"/>
  <c r="J33"/>
  <c i="1" r="AV56"/>
  <c i="3" r="F33"/>
  <c i="1" r="AZ56"/>
  <c i="3" r="J61"/>
  <c r="J60"/>
  <c r="J80"/>
  <c r="J79"/>
  <c r="F79"/>
  <c r="F77"/>
  <c r="E75"/>
  <c r="J55"/>
  <c r="J54"/>
  <c r="F54"/>
  <c r="F52"/>
  <c r="E50"/>
  <c r="J39"/>
  <c r="J18"/>
  <c r="E18"/>
  <c r="F80"/>
  <c r="F55"/>
  <c r="J17"/>
  <c r="J12"/>
  <c r="J77"/>
  <c r="J52"/>
  <c r="E7"/>
  <c r="E73"/>
  <c r="E48"/>
  <c i="2" r="J37"/>
  <c r="J36"/>
  <c i="1" r="AY55"/>
  <c i="2" r="J35"/>
  <c i="1" r="AX55"/>
  <c i="2" r="BI135"/>
  <c r="BH135"/>
  <c r="BG135"/>
  <c r="BF135"/>
  <c r="T135"/>
  <c r="T134"/>
  <c r="R135"/>
  <c r="R134"/>
  <c r="P135"/>
  <c r="P134"/>
  <c r="BK135"/>
  <c r="BK134"/>
  <c r="J134"/>
  <c r="J135"/>
  <c r="BE135"/>
  <c r="J63"/>
  <c r="BI132"/>
  <c r="BH132"/>
  <c r="BG132"/>
  <c r="BF132"/>
  <c r="T132"/>
  <c r="R132"/>
  <c r="P132"/>
  <c r="BK132"/>
  <c r="J132"/>
  <c r="BE132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7"/>
  <c r="BH117"/>
  <c r="BG117"/>
  <c r="BF117"/>
  <c r="T117"/>
  <c r="T116"/>
  <c r="R117"/>
  <c r="R116"/>
  <c r="P117"/>
  <c r="P116"/>
  <c r="BK117"/>
  <c r="BK116"/>
  <c r="J116"/>
  <c r="J117"/>
  <c r="BE117"/>
  <c r="J62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6"/>
  <c r="F37"/>
  <c i="1" r="BD55"/>
  <c i="2" r="BH86"/>
  <c r="F36"/>
  <c i="1" r="BC55"/>
  <c i="2" r="BG86"/>
  <c r="F35"/>
  <c i="1" r="BB55"/>
  <c i="2" r="BF86"/>
  <c r="J34"/>
  <c i="1" r="AW55"/>
  <c i="2" r="F34"/>
  <c i="1" r="BA55"/>
  <c i="2" r="T86"/>
  <c r="T85"/>
  <c r="T84"/>
  <c r="T83"/>
  <c r="R86"/>
  <c r="R85"/>
  <c r="R84"/>
  <c r="R83"/>
  <c r="P86"/>
  <c r="P85"/>
  <c r="P84"/>
  <c r="P83"/>
  <c i="1" r="AU55"/>
  <c i="2" r="BK86"/>
  <c r="BK85"/>
  <c r="J85"/>
  <c r="BK84"/>
  <c r="J84"/>
  <c r="BK83"/>
  <c r="J83"/>
  <c r="J59"/>
  <c r="J30"/>
  <c i="1" r="AG55"/>
  <c i="2" r="J86"/>
  <c r="BE86"/>
  <c r="J33"/>
  <c i="1" r="AV55"/>
  <c i="2" r="F33"/>
  <c i="1" r="AZ55"/>
  <c i="2" r="J61"/>
  <c r="J60"/>
  <c r="J80"/>
  <c r="J79"/>
  <c r="F79"/>
  <c r="F77"/>
  <c r="E75"/>
  <c r="J55"/>
  <c r="J54"/>
  <c r="F54"/>
  <c r="F52"/>
  <c r="E50"/>
  <c r="J39"/>
  <c r="J18"/>
  <c r="E18"/>
  <c r="F80"/>
  <c r="F55"/>
  <c r="J17"/>
  <c r="J12"/>
  <c r="J77"/>
  <c r="J52"/>
  <c r="E7"/>
  <c r="E73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0"/>
  <c r="AN60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<sst xmlns="http://schemas.openxmlformats.org/spreadsheetml/2006/main">
  <si>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</si>
  <si>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</si>
  <si>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</si>
  <si>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</si>
  <si>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</si>
  <si>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{10b6234d-93b4-4522-b1be-08cd67378833}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</si>
  <si>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</si>
  <si>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</si>
  <si>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</si>
  <si>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</si>
  <si>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</si>
  <si>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</si>
  <si>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</si>
  <si>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</si>
  <si>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</si>
  <si>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P2812/19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</si>
  <si>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</si>
  <si>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</si>
  <si>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Štěchovice - oprava spárování PK</t>
  </si>
  <si>
    <t>KSO:</t>
  </si>
  <si>
    <t>832 1</t>
  </si>
  <si>
    <t>CC-CZ:</t>
  </si>
  <si>
    <t>Místo:</t>
  </si>
  <si>
    <t>Štěchovice</t>
  </si>
  <si>
    <t>Datum:</t>
  </si>
  <si>
    <t>25. 3. 2019</t>
  </si>
  <si>
    <t>Zadavatel:</t>
  </si>
  <si>
    <t>IČ:</t>
  </si>
  <si>
    <t>Povodí Vltavy, s.p.</t>
  </si>
  <si>
    <t>DIČ:</t>
  </si>
  <si>
    <t>Uchazeč:</t>
  </si>
  <si>
    <t>Vyplň údaj</t>
  </si>
  <si>
    <t>Projektant:</t>
  </si>
  <si>
    <t>VODNÍ DÍLA - TBD a.s.</t>
  </si>
  <si>
    <t>True</t>
  </si>
  <si>
    <t>Zpracovatel:</t>
  </si>
  <si>
    <t>Ing. T. Klemša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</si>
  <si>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</si>
  <si>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</si>
  <si>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</si>
  <si>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</si>
  <si>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</si>
  <si>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</si>
  <si>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</si>
  <si>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</si>
  <si>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</si>
  <si>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</si>
  <si>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</si>
  <si>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</si>
  <si>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</si>
  <si>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</si>
  <si>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</si>
  <si>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</si>
  <si>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</si>
  <si>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</si>
  <si>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</si>
  <si>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</si>
  <si>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</si>
  <si>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</si>
  <si>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</si>
  <si>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</si>
  <si>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</si>
  <si>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</si>
  <si>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</si>
  <si>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</si>
  <si>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</si>
  <si>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</si>
  <si>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</si>
  <si>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</si>
  <si>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</si>
  <si>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</si>
  <si>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</si>
  <si>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</si>
  <si>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</si>
  <si>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</si>
  <si>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</si>
  <si>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</si>
  <si>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</si>
  <si>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</si>
  <si>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oprava spárování v horní rejdě</t>
  </si>
  <si>
    <t>STA</t>
  </si>
  <si>
    <t>1</t>
  </si>
  <si>
    <t>{9e88d7ea-aa89-4b64-ac91-566bfe52b5ca}</t>
  </si>
  <si>
    <t>2</t>
  </si>
  <si>
    <t>SO02</t>
  </si>
  <si>
    <t>oprava spárování plavební komory</t>
  </si>
  <si>
    <t>{74ecff6c-2c31-4ff0-9824-5cd980b71cd5}</t>
  </si>
  <si>
    <t>SO03</t>
  </si>
  <si>
    <t>oprava spárování v dolní rejdě</t>
  </si>
  <si>
    <t>{39251886-ed77-4dd5-b307-bb35716dbfd0}</t>
  </si>
  <si>
    <t>SO04</t>
  </si>
  <si>
    <t>očištění pochozí plochy u levé zdi PK, oprava první podélné spáry</t>
  </si>
  <si>
    <t>{40034446-2b45-4184-b9bf-ec66e8954f17}</t>
  </si>
  <si>
    <t>SO05</t>
  </si>
  <si>
    <t>odstranění vápenitých výluhů na vnější části levé zdi PK</t>
  </si>
  <si>
    <t>{86a70a83-0d76-4ea2-9c6c-0f534660b691}</t>
  </si>
  <si>
    <t>VON</t>
  </si>
  <si>
    <t>vedlejší rozpočtové náklady</t>
  </si>
  <si>
    <t>{cf167b6b-8ddf-4bf8-a235-f5b80f8a314f}</t>
  </si>
  <si>
    <t>KRYCÍ LIST SOUPISU PRACÍ</t>
  </si>
  <si>
    <t>Objekt:</t>
  </si>
  <si>
    <t>SO01 - oprava spárování v horní rejdě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</si>
  <si>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</si>
  <si>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</si>
  <si>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</si>
  <si>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</si>
  <si>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</si>
  <si>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</si>
  <si>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</si>
  <si>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</si>
  <si>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</si>
  <si>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</si>
  <si>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</si>
  <si>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</si>
  <si>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</si>
  <si>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</si>
  <si>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</si>
  <si>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</si>
  <si>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</si>
  <si>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</si>
  <si>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</si>
  <si>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</si>
  <si>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</si>
  <si>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</si>
  <si>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</si>
  <si>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</si>
  <si>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</si>
  <si>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</si>
  <si>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</si>
  <si>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938121111</t>
  </si>
  <si>
    <t>Odstraňování náletových křovin, dřevin a travnatého porostu ve výškách v okolí mostních říms a křídel</t>
  </si>
  <si>
    <t>m2</t>
  </si>
  <si>
    <t>CS ÚRS 2019 01</t>
  </si>
  <si>
    <t>4</t>
  </si>
  <si>
    <t>-1601732298</t>
  </si>
  <si>
    <t>945231112</t>
  </si>
  <si>
    <t>Závěsná klec (pohyblivá pracovní plošina - lávka) se zdvihem elektrickým výšky do 50 m délky přes 1,20 do 6 m</t>
  </si>
  <si>
    <t>den</t>
  </si>
  <si>
    <t>1197512781</t>
  </si>
  <si>
    <t>PSC</t>
  </si>
  <si>
    <t xml:space="preserve">Poznámka k souboru cen:_x000d_
1. V ceně jsou započteny i náklady na:_x000d_
a) kotvení, zavěšení, provoz mechanizmu, převěšení a sejmutí lávky;_x000d_
b) úpravu střechy před vyložením krakorců a provizorní zakrytí otvorů po demontáži krakorců;_x000d_
c) jakýkoliv způsob kotvení a druh krakorců._x000d_
2. Závěsná klec na rameni autojeřábu se oceňuje cenou 945 22-1111 katalogu 821-1 Mosty._x000d_
3. Závěsná klec s ručním pohonem se oceňuje individuálně._x000d_
4. Závěsná klec výšky zdvihu přes 50 m se oceňuje individuálně._x000d_
5. Ochrana ploché střechy proti poškození se oceňuje cenami příslušných katalogů._x000d_
</t>
  </si>
  <si>
    <t>P</t>
  </si>
  <si>
    <t>Poznámka k položce:_x000d_
Předpoklad: 1 přestava lávky za den (lávka - 6 m)</t>
  </si>
  <si>
    <t>3</t>
  </si>
  <si>
    <t>985132111</t>
  </si>
  <si>
    <t>Očištění ploch líce kleneb a podhledů tlakovou vodou</t>
  </si>
  <si>
    <t>821665703</t>
  </si>
  <si>
    <t xml:space="preserve">Poznámka k souboru cen:_x000d_
1. V cenách jsou započteny i náklady na dodání všech hmot._x000d_
2. V cenách očištění ploch pískem jsou započteny i náklady smetení písku dohromady nebo naložení na dopravní prostředek._x000d_
3. V cenách očištění ploch pískem nejsou započteny náklady na odvoz písku, které se oceňují cenami odvozu suti příslušného katalogu pro objekt, na kterém se práce provádí._x000d_
</t>
  </si>
  <si>
    <t>985132311</t>
  </si>
  <si>
    <t>Očištění ploch líce kleneb a podhledů ruční dočištění ocelovými kartáči</t>
  </si>
  <si>
    <t>1739034118</t>
  </si>
  <si>
    <t>5</t>
  </si>
  <si>
    <t>985142211</t>
  </si>
  <si>
    <t>Vysekání spojovací hmoty ze spár zdiva včetně vyčištění hloubky spáry přes 40 mm délky spáry na 1 m2 upravované plochy do 6 m</t>
  </si>
  <si>
    <t>1043951588</t>
  </si>
  <si>
    <t xml:space="preserve">Poznámka k souboru cen:_x000d_
1. Ceny lze použít pro vysekání spojovací hmoty ze spár cihelného nebo kamenného zdiva._x000d_
2. Ceny se nepoužijí v případě, jestliže se provádí otlučení omítek oceňované cenami souboru cen 985 11-1 Otlučení a odsekání vrstev._x000d_
3. Délce spáry na 1 m2 upravované plochy odpovídají tyto počty kamenů:_x000d_
a) do 6 m - do 10 kusů na 1 m2,_x000d_
b) přes 6 do 12 m - přes 10 do 35 kusů na 1 m2,_x000d_
c) přes 12 m - přes 35 kusů na 1 m2._x000d_
</t>
  </si>
  <si>
    <t xml:space="preserve">Poznámka k položce:_x000d_
90% spárování (40-80mm)_x000d_
10% spárování (80-160 mm)_x000d_
</t>
  </si>
  <si>
    <t>VV</t>
  </si>
  <si>
    <t>"Plocha:"119*0,9</t>
  </si>
  <si>
    <t>"Plocha:"119*0,1</t>
  </si>
  <si>
    <t>Součet</t>
  </si>
  <si>
    <t>6</t>
  </si>
  <si>
    <t>985142912</t>
  </si>
  <si>
    <t>Vysekání spojovací hmoty ze spár zdiva včetně vyčištění Příplatek k cenám za plochu do 10 m2 jednotlivě</t>
  </si>
  <si>
    <t>2068491279</t>
  </si>
  <si>
    <t>Poznámka k položce:_x000d_
Předpoklad: 1 přestava lávky za den (délka lávky- 6,0 m, plocha spárování cca 6,0 m2)</t>
  </si>
  <si>
    <t>7</t>
  </si>
  <si>
    <t>985232111</t>
  </si>
  <si>
    <t>Hloubkové spárování zdiva hloubky přes 40 do 80 mm aktivovanou maltou délky spáry na 1 m2 upravované plochy do 6 m</t>
  </si>
  <si>
    <t>-916501957</t>
  </si>
  <si>
    <t xml:space="preserve">Poznámka k souboru cen:_x000d_
1. Ceny jsou určeny pro spárování cihelného nebo kamenného zdiva._x000d_
2. V cenách jsou započteny i náklady na:_x000d_
a) dodání potřebných hmot,_x000d_
b) vypáchnutí spár vodou před spárováním a očištění okolního zdiva po spárování._x000d_
3. V cenách nejsou započteny náklady na:_x000d_
a) vysekání a vyčištění spár; tyto práce se oceňují cenami souboru cen 985 14-2 Vysekání spojovací hmoty ze spár zdiva,_x000d_
b) úpravu spár po provedeném spárování; tyto práce se oceňují cenami souboru cen 985 23-3._x000d_
4. Délce spáry na 1 m2 upravované plochy odpovídají tyto počty kamenů:_x000d_
a) do 6 m - do 10 kusů na 1 m2,_x000d_
b) přes 6 do 12 m - přes 10 do 35 kusů na 1 m2,_x000d_
c) přes 12 m - přes 35 kusů na 1 m2._x000d_
</t>
  </si>
  <si>
    <t xml:space="preserve">Poznámka k položce:_x000d_
90% spárování (40-80mm)_x000d_
</t>
  </si>
  <si>
    <t xml:space="preserve">"90%"   119*0,9</t>
  </si>
  <si>
    <t>8</t>
  </si>
  <si>
    <t>985232R</t>
  </si>
  <si>
    <t>Hloubkové spárování zdiva hloubky do 160 mm aktivovanou maltou délky spáry na 1 m2 upravované plochy do 6 m</t>
  </si>
  <si>
    <t>-1993060150</t>
  </si>
  <si>
    <t>Poznámka k položce:_x000d_
10% spárování (80-160 mm)</t>
  </si>
  <si>
    <t xml:space="preserve">"10%"   119*0,10</t>
  </si>
  <si>
    <t>985233111</t>
  </si>
  <si>
    <t>Úprava spár po spárování zdiva kamenného nebo cihelného délky spáry na 1 m2 upravované plochy do 6 m uhlazením</t>
  </si>
  <si>
    <t>-2006058935</t>
  </si>
  <si>
    <t xml:space="preserve">Poznámka k souboru cen:_x000d_
1. Délce spáry na 1 m2 upravované plochy odpovídají tyto počty kamenů:_x000d_
a) do 6 m - do10 kusů na 1 m2,_x000d_
b) přes 6 do 12 m - přes 10 do 35 kusů na 1 m2,_x000d_
c) přes 12 m - přes 35 kusů na 1 m2._x000d_
</t>
  </si>
  <si>
    <t>Poznámka k položce:_x000d_
Okraje kamene po spárování bude vyčištěný, ne rozetřený mokrou štětkou.</t>
  </si>
  <si>
    <t>10</t>
  </si>
  <si>
    <t>R1</t>
  </si>
  <si>
    <t>záchytná plachta, materiál, uchycení, kotvení, montáž, demontáž</t>
  </si>
  <si>
    <t>m</t>
  </si>
  <si>
    <t>2140342582</t>
  </si>
  <si>
    <t>Poznámka k položce:_x000d_
Předpoklad: 1 přestava lávky za den (délka lávky- 6,0 m)</t>
  </si>
  <si>
    <t>997</t>
  </si>
  <si>
    <t>Přesun sutě</t>
  </si>
  <si>
    <t>11</t>
  </si>
  <si>
    <t>997312111</t>
  </si>
  <si>
    <t>Svislá doprava suti a vybouraných hmot s naložením do dopravního zařízení a s vyprázdněním dopravního zařízení na hromadu nebo do dopravního prostředku na výšku do 3,5 m</t>
  </si>
  <si>
    <t>t</t>
  </si>
  <si>
    <t>709461824</t>
  </si>
  <si>
    <t xml:space="preserve">Poznámka k souboru cen:_x000d_
1. Výška svislé dopravy je svislá vzdálenost mezi místem nakládání do zařízení pro svislou dopravu a místem, kde se toto zařízení vyprazdňuje._x000d_
2. Ceny nelze použít pro pouhé shazování suti nebo vybouraných hmot z jakékoliv výšky bez užití dopravního zařízení; náklady na toto shazování jsou započteny v cenách souboru cen 966 0.- Bourání konstrukcí LTM ve vodních tocích._x000d_
</t>
  </si>
  <si>
    <t>"Plocha:"119*0,9"m2"*4,6"m/m2"*0,08"m"*0,027"šířka spáry"*2,4"t/m3"</t>
  </si>
  <si>
    <t>"Plocha:"119*0,1"m2"*4,6"m/m2"*0,16"m"*0,027"šířka spáry"*2,4"t/m3"</t>
  </si>
  <si>
    <t>12</t>
  </si>
  <si>
    <t>997312511</t>
  </si>
  <si>
    <t>Vodorovná doprava suti a vybouraných hmot po suchu se složením a hrubým urovnáním nebo přeložením na jiný dopravní prostředek do 1 km</t>
  </si>
  <si>
    <t>-309266552</t>
  </si>
  <si>
    <t xml:space="preserve">Poznámka k souboru cen:_x000d_
1. Ceny nelze použít při dopravě po železnicí, po vodě a neobvyklými dopravními prostředky._x000d_
2. V cenách jsou započteny i náklady na terénní přirážky a jízdu v nepříznivých provozních poměrech._x000d_
3. Je-li na dopravní dráze pro vodorovnou dopravu překážka, pro kterou je nutné překládat suť a vybourané hmoty z jednoho obvyklého dopravního prostředku na jiný, oceňuje se tato lomená doprava v každém úseku samostatně._x000d_
</t>
  </si>
  <si>
    <t>13</t>
  </si>
  <si>
    <t>997013511</t>
  </si>
  <si>
    <t>Odvoz suti a vybouraných hmot z meziskládky na skládku s naložením a se složením, na vzdálenost do 1 km</t>
  </si>
  <si>
    <t>-611096470</t>
  </si>
  <si>
    <t xml:space="preserve">Poznámka k souboru cen:_x000d_
1. Délka odvozu suti je vzdálenost od místa naložení suti na dopravní prostředek na meziskládce až po místo složení na určené skládce._x000d_
2. V ceně jsou započteny i náklady na naložení suti na dopravní prostředek a její složení na skládku._x000d_
3. Cena je určena pro odvoz suti na skládku jakýmkoliv způsobem silniční dopravy (i prostřednictvím kontejnerů)._x000d_
4. Příplatek k ceně za každý další i započatý 1 km přes 1 km se oceňuje cenou 997 01-3509._x000d_
</t>
  </si>
  <si>
    <t>14</t>
  </si>
  <si>
    <t>997013509</t>
  </si>
  <si>
    <t>Odvoz suti a vybouraných hmot na skládku nebo meziskládku se složením, na vzdálenost Příplatek k ceně za každý další i započatý 1 km přes 1 km</t>
  </si>
  <si>
    <t>984737803</t>
  </si>
  <si>
    <t xml:space="preserve">Poznámka k souboru cen:_x000d_
1. Délka odvozu suti je vzdálenost od místa naložení suti na dopravní prostředek až po místo složení na určené skládce nebo meziskládce._x000d_
2. V ceně -3501 jsou započteny i náklady na složení suti na skládku nebo meziskládku._x000d_
3. Ceny jsou určeny pro odvoz suti na skládku nebo meziskládku jakýmkoliv způsobem silniční dopravy (i prostřednictvím kontejnerů)._x000d_
4. Odvoz suti z meziskládky se oceňuje cenou 997 01-3511._x000d_
</t>
  </si>
  <si>
    <t>Poznámka k položce:_x000d_
Skládka ve vzdálenosti 20 km.</t>
  </si>
  <si>
    <t>"Plocha:"119*0,9"m2"*4,6"m/m2"*0,08"m"*0,027"šířka spáry"*2,4"t/m3"*20"km"</t>
  </si>
  <si>
    <t>"Plocha:"119*0,1"m2"*4,6"m/m2"*0,16"m"*0,027"šířka spáry"*2,4"t/m3"*20"km"</t>
  </si>
  <si>
    <t>997013801</t>
  </si>
  <si>
    <t>Poplatek za uložení stavebního odpadu na skládce (skládkovné) z prostého betonu zatříděného do Katalogu odpadů pod kódem 170 101</t>
  </si>
  <si>
    <t>21981729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</si>
  <si>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</si>
  <si>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998</t>
  </si>
  <si>
    <t>Přesun hmot</t>
  </si>
  <si>
    <t>16</t>
  </si>
  <si>
    <t>998322011</t>
  </si>
  <si>
    <t>Přesun hmot pro objekty hráze přehradní zděné, betonové, železobetonové dopravní vzdálenost do 500 m</t>
  </si>
  <si>
    <t>499700508</t>
  </si>
  <si>
    <t>SO02 - oprava spárování plavební komory</t>
  </si>
  <si>
    <t>-1142187315</t>
  </si>
  <si>
    <t>693145875</t>
  </si>
  <si>
    <t>817164402</t>
  </si>
  <si>
    <t>2068843063</t>
  </si>
  <si>
    <t>-234885230</t>
  </si>
  <si>
    <t xml:space="preserve">Poznámka k položce:_x000d_
70% spárování (40-80mm)_x000d_
30% spárování (80-160 mm)_x000d_
</t>
  </si>
  <si>
    <t>"Plocha:"379*0,70</t>
  </si>
  <si>
    <t>"Plocha:"379*0,30</t>
  </si>
  <si>
    <t>-1125583865</t>
  </si>
  <si>
    <t>935436588</t>
  </si>
  <si>
    <t xml:space="preserve">Poznámka k položce:_x000d_
70% spárování (40-80mm)_x000d_
</t>
  </si>
  <si>
    <t xml:space="preserve">"70%"   379*0,7</t>
  </si>
  <si>
    <t>-375044684</t>
  </si>
  <si>
    <t>Poznámka k položce:_x000d_
30% spárování (80-160 mm)</t>
  </si>
  <si>
    <t xml:space="preserve">"30%"   379*0,30</t>
  </si>
  <si>
    <t>-1040185880</t>
  </si>
  <si>
    <t>1162540009</t>
  </si>
  <si>
    <t>679565663</t>
  </si>
  <si>
    <t>"Plocha:"379*0,70"m2"*4,6"m/m2"*0,08"m"*0,027"šířka spáry"*2,4"t/m3"</t>
  </si>
  <si>
    <t>"Plocha:"379*0,30"m2"*4,6"m/m2"*0,16"m"*0,027"šířka spáry"*2,4"t/m3"</t>
  </si>
  <si>
    <t>-1916699603</t>
  </si>
  <si>
    <t>27056524</t>
  </si>
  <si>
    <t>-2002866839</t>
  </si>
  <si>
    <t>"Plocha:"379*0,70"m2"*4,6"m/m2"*0,08"m"*0,027"šířka spáry"*2,4"t/m3"*20"km"</t>
  </si>
  <si>
    <t>"Plocha:"379*0,30"m2"*4,6"m/m2"*0,16"m"*0,027"šířka spáry"*2,4"t/m3"*20"km"</t>
  </si>
  <si>
    <t>-1389650653</t>
  </si>
  <si>
    <t>89207045</t>
  </si>
  <si>
    <t>SO03 - oprava spárování v dolní rejdě</t>
  </si>
  <si>
    <t>-1216221005</t>
  </si>
  <si>
    <t>1939703017</t>
  </si>
  <si>
    <t>-2129816242</t>
  </si>
  <si>
    <t>-1711347332</t>
  </si>
  <si>
    <t>1425163883</t>
  </si>
  <si>
    <t>"Plocha:"163*0,9</t>
  </si>
  <si>
    <t>"Plocha:"163*0,1</t>
  </si>
  <si>
    <t>1596255119</t>
  </si>
  <si>
    <t>-542607133</t>
  </si>
  <si>
    <t xml:space="preserve">"90%"  163*0,9</t>
  </si>
  <si>
    <t>-857165849</t>
  </si>
  <si>
    <t xml:space="preserve">"10%"   163*0,10</t>
  </si>
  <si>
    <t>-639504256</t>
  </si>
  <si>
    <t>-1164849218</t>
  </si>
  <si>
    <t>1445248343</t>
  </si>
  <si>
    <t>"Plocha:"163*0,9"m2"*4,6"m/m2"*0,08"m"*0,027"šířka spáry"*2,4"t/m3"</t>
  </si>
  <si>
    <t>"Plocha:"163*0,1"m2"*4,6"m/m2"*0,16"m"*0,027" ířka spáry"*2,4"t/m3"</t>
  </si>
  <si>
    <t>674977895</t>
  </si>
  <si>
    <t>-367954185</t>
  </si>
  <si>
    <t>-1150023518</t>
  </si>
  <si>
    <t xml:space="preserve">Poznámka k položce:_x000d_
Skládka ve vzdálenosti 20 km._x000d_
</t>
  </si>
  <si>
    <t>"Plocha:"163*0,9"m2"*4,6"m/m2"*0,08"m"*0,027"šířka spáry"*2,4"t/m3"*20"km"</t>
  </si>
  <si>
    <t>"Plocha:"163*0,1"m2"*4,6"m/m2"*0,16"m"*0,027"šířka spáry"*2,4"t/m3"*20"km"</t>
  </si>
  <si>
    <t>124025465</t>
  </si>
  <si>
    <t>-1186796626</t>
  </si>
  <si>
    <t>SO04 - očištění pochozí plochy u levé zdi PK, oprava první podélné spáry</t>
  </si>
  <si>
    <t>1824639250</t>
  </si>
  <si>
    <t>985131111</t>
  </si>
  <si>
    <t>Očištění ploch stěn, rubu kleneb a podlah tlakovou vodou</t>
  </si>
  <si>
    <t>1858873499</t>
  </si>
  <si>
    <t>Poznámka k položce:_x000d_
Pochozí plocha u levé zdi PK</t>
  </si>
  <si>
    <t>0,70"šířka pochozí pl"*123,57"délka"</t>
  </si>
  <si>
    <t>197267025</t>
  </si>
  <si>
    <t>Poznámka k položce:_x000d_
První podélná spára u PK</t>
  </si>
  <si>
    <t>1556059869</t>
  </si>
  <si>
    <t>1477554529</t>
  </si>
  <si>
    <t xml:space="preserve">Poznámka k položce:_x000d_
100% spárování (40-80mm)_x000d_
_x000d_
</t>
  </si>
  <si>
    <t>-1573136176</t>
  </si>
  <si>
    <t>-875773147</t>
  </si>
  <si>
    <t xml:space="preserve">Poznámka k položce:_x000d_
100% spárování (40-80mm)_x000d_
</t>
  </si>
  <si>
    <t>1166526760</t>
  </si>
  <si>
    <t>211098573</t>
  </si>
  <si>
    <t>-1069767822</t>
  </si>
  <si>
    <t>"Celková délka spáry"126"m"*0,50"redukce 50%"*0,08"m"*0,027"šířka spáry"*2,4"t/m3"</t>
  </si>
  <si>
    <t>-1764137818</t>
  </si>
  <si>
    <t>1346941577</t>
  </si>
  <si>
    <t>1552716006</t>
  </si>
  <si>
    <t>Poznámka k položce:_x000d_
Skládka ve vzdálenosti 20 km._x000d_
Položka snížena o 50% ( redukce dle PVl)</t>
  </si>
  <si>
    <t>"Celková délka spáry"126"m"*0,50"redukce 50%"*0,08"m"*0,027*2,4"t/m3"*20"km"</t>
  </si>
  <si>
    <t>-1061934486</t>
  </si>
  <si>
    <t>-1641323847</t>
  </si>
  <si>
    <t>SO05 - odstranění vápenitých výluhů na vnější části levé zdi PK</t>
  </si>
  <si>
    <t>-922369169</t>
  </si>
  <si>
    <t>-1423962407</t>
  </si>
  <si>
    <t xml:space="preserve">"Část A"   323</t>
  </si>
  <si>
    <t xml:space="preserve">"Část B"   448</t>
  </si>
  <si>
    <t xml:space="preserve">"Část C"   430</t>
  </si>
  <si>
    <t>337258623</t>
  </si>
  <si>
    <t>985142111</t>
  </si>
  <si>
    <t>Vysekání spojovací hmoty ze spár zdiva včetně vyčištění hloubky spáry do 40 mm délky spáry na 1 m2 upravované plochy do 6 m</t>
  </si>
  <si>
    <t>996311031</t>
  </si>
  <si>
    <t xml:space="preserve">Poznámka k položce:_x000d_
100% spárování (0-40mm)_x000d_
_x000d_
</t>
  </si>
  <si>
    <t>"Plocha:"360"m2"*0,20"20% odhad poškození"</t>
  </si>
  <si>
    <t>985231111</t>
  </si>
  <si>
    <t>Spárování zdiva hloubky do 40 mm aktivovanou maltou délky spáry na 1 m2 upravované plochy do 6 m</t>
  </si>
  <si>
    <t>1515774927</t>
  </si>
  <si>
    <t xml:space="preserve">Poznámka k souboru cen:_x000d_
1. Ceny jsou určeny pro spárování cihelného nebo kamenného zdiva._x000d_
2. V cenách jsou započteny i náklady na:_x000d_
a) dodání potřebných hmot,_x000d_
b) vypláchnutí spár vodou před spárováním a očištění okolního zdiva po spárování._x000d_
3. V cenách nejsou započteny náklady na:_x000d_
a) vysekání a vyčištění spár; tyto práce se oceňují cenami souboru cen 985 14-2 Vysekání spojovací hmoty za spár zdiva,_x000d_
b) úpravu spár po provedeném spárování; tyto práce se oceňují cenami souboru cen 985 23-3._x000d_
4. Délce spáry na 1 m2 upravované plochy odpovídají tyto počty kamenů:_x000d_
a) do 6 m - do 10 kusů na 1 m2,_x000d_
b) přes 6 do 12 m - přes 10 do 35 kusů na 1 m2,_x000d_
c) přes 12 m - přes 35 kusů na 1 m2._x000d_
</t>
  </si>
  <si>
    <t>Poznámka k položce:_x000d_
100% spárování (0-40mm)</t>
  </si>
  <si>
    <t>53205336</t>
  </si>
  <si>
    <t>633575445</t>
  </si>
  <si>
    <t>14,93+9,0+6,0+21,0+6,0+6,0+20,0</t>
  </si>
  <si>
    <t>-642510241</t>
  </si>
  <si>
    <t xml:space="preserve">"Část A"   323"m2"*0,30"30%plochy"*0,02"tl. výluhů"*0,9"t/m3"</t>
  </si>
  <si>
    <t xml:space="preserve">"Část B"   448"m2"*0,30"30%plochy"*0,02"tl. výluhů"*0,9"t/m3"</t>
  </si>
  <si>
    <t xml:space="preserve">"Část C"   430"m2"*0,30"30%plochy"*0,02"tl. výluhů"*0,9"t/m3"</t>
  </si>
  <si>
    <t>Mezisoučet</t>
  </si>
  <si>
    <t xml:space="preserve"> "Plocha:"360"m2"*0,20"20% odhad poškození"*0,04*2,4"t/m3"</t>
  </si>
  <si>
    <t>997312119</t>
  </si>
  <si>
    <t>Svislá doprava suti a vybouraných hmot s naložením do dopravního zařízení a s vyprázdněním dopravního zařízení na hromadu nebo do dopravního prostředku Příplatek k ceně za každých dalších i započatých 3,5 m výšky</t>
  </si>
  <si>
    <t>-1964510159</t>
  </si>
  <si>
    <t>(18"výška zdi PK"-3,5"odpočet první výšky")/3,5*13,397</t>
  </si>
  <si>
    <t>-195084896</t>
  </si>
  <si>
    <t>38357745</t>
  </si>
  <si>
    <t>138979204</t>
  </si>
  <si>
    <t xml:space="preserve">"Část A"   323"m2"*0,30"30%plochy"*0,02"tl. výluhů"*0,9"t/m3"*20"km"</t>
  </si>
  <si>
    <t xml:space="preserve">"Část B"   448"m2"*0,30"30%plochy"*0,02"tl. výluhů"*0,9"t/m3"*20"km"</t>
  </si>
  <si>
    <t xml:space="preserve">"Část C"   430"m2"*0,30"30%plochy"*0,02"tl. výluhů"*0,9"t/m3"*20"km"</t>
  </si>
  <si>
    <t xml:space="preserve"> "Plocha:"360"m2"*0,20"20% odhad poškození"*0,04*2,4"t/m3"*20"km"</t>
  </si>
  <si>
    <t>-264209102</t>
  </si>
  <si>
    <t>1817276807</t>
  </si>
  <si>
    <t>VON - vedlejší rozpočtové náklady</t>
  </si>
  <si>
    <t>VRN - Vedlejší rozpočtové náklady</t>
  </si>
  <si>
    <t xml:space="preserve">    VRN1 - VON</t>
  </si>
  <si>
    <t>VRN</t>
  </si>
  <si>
    <t>Vedlejší rozpočtové náklady</t>
  </si>
  <si>
    <t>VRN1</t>
  </si>
  <si>
    <t>01325400R</t>
  </si>
  <si>
    <t>Dokumentace skutečného provedení stavby (DSPS)</t>
  </si>
  <si>
    <t>ks</t>
  </si>
  <si>
    <t>1024</t>
  </si>
  <si>
    <t>-1916597283</t>
  </si>
  <si>
    <t>03000100R</t>
  </si>
  <si>
    <t>Zařízení a odstranění staveniště</t>
  </si>
  <si>
    <t>kpl</t>
  </si>
  <si>
    <t>166945623</t>
  </si>
  <si>
    <t>Poznámka k položce:_x000d_
zřízení a odstranění, napojení na IS,zabránění úniku ropných a jiných nebezpečných látek, oprava přístupových komunikací, mobilní WC, buňka</t>
  </si>
  <si>
    <t>04910300R</t>
  </si>
  <si>
    <t>Evidence odpadů</t>
  </si>
  <si>
    <t>1574755095</t>
  </si>
  <si>
    <t>Poznámka k položce:_x000d_
potvrzení skládky o množství uložení odpadů s datumy, vážní lístky,povolení skládky k ukládání odpadů</t>
  </si>
  <si>
    <t>06330300R</t>
  </si>
  <si>
    <t>Práce ve výškách, hloubkách</t>
  </si>
  <si>
    <t>-332402282</t>
  </si>
  <si>
    <t>Poznámka k položce:_x000d_
práce na těžce přístupných místech, práce ve výškách na hrázi</t>
  </si>
  <si>
    <t>09000000R</t>
  </si>
  <si>
    <t>Pronájem pracovního pontonu</t>
  </si>
  <si>
    <t>dny</t>
  </si>
  <si>
    <t>-2101105600</t>
  </si>
  <si>
    <t>20+64+28+10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</si>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</sst>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0" fillId="5" borderId="8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right"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3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 applyProtection="1">
      <alignment horizontal="center" vertical="center" wrapText="1"/>
      <protection locked="0"/>
    </xf>
    <xf numFmtId="0" fontId="20" fillId="5" borderId="19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3" xfId="0" applyNumberFormat="1" applyFont="1" applyBorder="1" applyAlignment="1"/>
    <xf numFmtId="166" fontId="29" fillId="0" borderId="14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" fillId="3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166" fontId="1" fillId="0" borderId="22" xfId="0" applyNumberFormat="1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 s="16" t="s">
        <v>6</v>
      </c>
      <c r="BS2" s="17" t="s">
        <v>7</v>
      </c>
      <c r="BT2" s="17" t="s">
        <v>8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ht="24.96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ht="12" customHeight="1">
      <c r="B5" s="20"/>
      <c r="D5" s="24" t="s">
        <v>14</v>
      </c>
      <c r="K5" s="17" t="s">
        <v>15</v>
      </c>
      <c r="AR5" s="20"/>
      <c r="BE5" s="25" t="s">
        <v>16</v>
      </c>
      <c r="BS5" s="17" t="s">
        <v>7</v>
      </c>
    </row>
    <row r="6" ht="36.96" customHeight="1">
      <c r="B6" s="20"/>
      <c r="D6" s="26" t="s">
        <v>17</v>
      </c>
      <c r="K6" s="27" t="s">
        <v>18</v>
      </c>
      <c r="AR6" s="20"/>
      <c r="BE6" s="28"/>
      <c r="BS6" s="17" t="s">
        <v>7</v>
      </c>
    </row>
    <row r="7" ht="12" customHeight="1">
      <c r="B7" s="20"/>
      <c r="D7" s="29" t="s">
        <v>19</v>
      </c>
      <c r="K7" s="17" t="s">
        <v>20</v>
      </c>
      <c r="AK7" s="29" t="s">
        <v>21</v>
      </c>
      <c r="AN7" s="17" t="s">
        <v>3</v>
      </c>
      <c r="AR7" s="20"/>
      <c r="BE7" s="28"/>
      <c r="BS7" s="17" t="s">
        <v>7</v>
      </c>
    </row>
    <row r="8" ht="12" customHeight="1">
      <c r="B8" s="20"/>
      <c r="D8" s="29" t="s">
        <v>22</v>
      </c>
      <c r="K8" s="17" t="s">
        <v>23</v>
      </c>
      <c r="AK8" s="29" t="s">
        <v>24</v>
      </c>
      <c r="AN8" s="30" t="s">
        <v>25</v>
      </c>
      <c r="AR8" s="20"/>
      <c r="BE8" s="28"/>
      <c r="BS8" s="17" t="s">
        <v>7</v>
      </c>
    </row>
    <row r="9" ht="14.4" customHeight="1">
      <c r="B9" s="20"/>
      <c r="AR9" s="20"/>
      <c r="BE9" s="28"/>
      <c r="BS9" s="17" t="s">
        <v>7</v>
      </c>
    </row>
    <row r="10" ht="12" customHeight="1">
      <c r="B10" s="20"/>
      <c r="D10" s="29" t="s">
        <v>26</v>
      </c>
      <c r="AK10" s="29" t="s">
        <v>27</v>
      </c>
      <c r="AN10" s="17" t="s">
        <v>3</v>
      </c>
      <c r="AR10" s="20"/>
      <c r="BE10" s="28"/>
      <c r="BS10" s="17" t="s">
        <v>7</v>
      </c>
    </row>
    <row r="11" ht="18.48" customHeight="1">
      <c r="B11" s="20"/>
      <c r="E11" s="17" t="s">
        <v>28</v>
      </c>
      <c r="AK11" s="29" t="s">
        <v>29</v>
      </c>
      <c r="AN11" s="17" t="s">
        <v>3</v>
      </c>
      <c r="AR11" s="20"/>
      <c r="BE11" s="28"/>
      <c r="BS11" s="17" t="s">
        <v>7</v>
      </c>
    </row>
    <row r="12" ht="6.96" customHeight="1">
      <c r="B12" s="20"/>
      <c r="AR12" s="20"/>
      <c r="BE12" s="28"/>
      <c r="BS12" s="17" t="s">
        <v>7</v>
      </c>
    </row>
    <row r="13" ht="12" customHeight="1">
      <c r="B13" s="20"/>
      <c r="D13" s="29" t="s">
        <v>30</v>
      </c>
      <c r="AK13" s="29" t="s">
        <v>27</v>
      </c>
      <c r="AN13" s="31" t="s">
        <v>31</v>
      </c>
      <c r="AR13" s="20"/>
      <c r="BE13" s="28"/>
      <c r="BS13" s="17" t="s">
        <v>7</v>
      </c>
    </row>
    <row r="14">
      <c r="B14" s="20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N14" s="31" t="s">
        <v>31</v>
      </c>
      <c r="AR14" s="20"/>
      <c r="BE14" s="28"/>
      <c r="BS14" s="17" t="s">
        <v>7</v>
      </c>
    </row>
    <row r="15" ht="6.96" customHeight="1">
      <c r="B15" s="20"/>
      <c r="AR15" s="20"/>
      <c r="BE15" s="28"/>
      <c r="BS15" s="17" t="s">
        <v>4</v>
      </c>
    </row>
    <row r="16" ht="12" customHeight="1">
      <c r="B16" s="20"/>
      <c r="D16" s="29" t="s">
        <v>32</v>
      </c>
      <c r="AK16" s="29" t="s">
        <v>27</v>
      </c>
      <c r="AN16" s="17" t="s">
        <v>3</v>
      </c>
      <c r="AR16" s="20"/>
      <c r="BE16" s="28"/>
      <c r="BS16" s="17" t="s">
        <v>4</v>
      </c>
    </row>
    <row r="17" ht="18.48" customHeight="1">
      <c r="B17" s="20"/>
      <c r="E17" s="17" t="s">
        <v>33</v>
      </c>
      <c r="AK17" s="29" t="s">
        <v>29</v>
      </c>
      <c r="AN17" s="17" t="s">
        <v>3</v>
      </c>
      <c r="AR17" s="20"/>
      <c r="BE17" s="28"/>
      <c r="BS17" s="17" t="s">
        <v>34</v>
      </c>
    </row>
    <row r="18" ht="6.96" customHeight="1">
      <c r="B18" s="20"/>
      <c r="AR18" s="20"/>
      <c r="BE18" s="28"/>
      <c r="BS18" s="17" t="s">
        <v>7</v>
      </c>
    </row>
    <row r="19" ht="12" customHeight="1">
      <c r="B19" s="20"/>
      <c r="D19" s="29" t="s">
        <v>35</v>
      </c>
      <c r="AK19" s="29" t="s">
        <v>27</v>
      </c>
      <c r="AN19" s="17" t="s">
        <v>3</v>
      </c>
      <c r="AR19" s="20"/>
      <c r="BE19" s="28"/>
      <c r="BS19" s="17" t="s">
        <v>7</v>
      </c>
    </row>
    <row r="20" ht="18.48" customHeight="1">
      <c r="B20" s="20"/>
      <c r="E20" s="17" t="s">
        <v>36</v>
      </c>
      <c r="AK20" s="29" t="s">
        <v>29</v>
      </c>
      <c r="AN20" s="17" t="s">
        <v>3</v>
      </c>
      <c r="AR20" s="20"/>
      <c r="BE20" s="28"/>
      <c r="BS20" s="17" t="s">
        <v>4</v>
      </c>
    </row>
    <row r="21" ht="6.96" customHeight="1">
      <c r="B21" s="20"/>
      <c r="AR21" s="20"/>
      <c r="BE21" s="28"/>
    </row>
    <row r="22" ht="12" customHeight="1">
      <c r="B22" s="20"/>
      <c r="D22" s="29" t="s">
        <v>37</v>
      </c>
      <c r="AR22" s="20"/>
      <c r="BE22" s="28"/>
    </row>
    <row r="23" ht="45" customHeight="1">
      <c r="B23" s="20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20"/>
      <c r="BE23" s="28"/>
    </row>
    <row r="24" ht="6.96" customHeight="1">
      <c r="B24" s="20"/>
      <c r="AR24" s="20"/>
      <c r="BE24" s="28"/>
    </row>
    <row r="25" ht="6.96" customHeight="1">
      <c r="B25" s="20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20"/>
      <c r="BE25" s="28"/>
    </row>
    <row r="26" s="1" customFormat="1" ht="25.92" customHeight="1">
      <c r="B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R26" s="35"/>
      <c r="BE26" s="28"/>
    </row>
    <row r="27" s="1" customFormat="1" ht="6.96" customHeight="1">
      <c r="B27" s="35"/>
      <c r="AR27" s="35"/>
      <c r="BE27" s="28"/>
    </row>
    <row r="28" s="1" customFormat="1">
      <c r="B28" s="35"/>
      <c r="L28" s="39" t="s">
        <v>40</v>
      </c>
      <c r="M28" s="39"/>
      <c r="N28" s="39"/>
      <c r="O28" s="39"/>
      <c r="P28" s="39"/>
      <c r="W28" s="39" t="s">
        <v>41</v>
      </c>
      <c r="X28" s="39"/>
      <c r="Y28" s="39"/>
      <c r="Z28" s="39"/>
      <c r="AA28" s="39"/>
      <c r="AB28" s="39"/>
      <c r="AC28" s="39"/>
      <c r="AD28" s="39"/>
      <c r="AE28" s="39"/>
      <c r="AK28" s="39" t="s">
        <v>42</v>
      </c>
      <c r="AL28" s="39"/>
      <c r="AM28" s="39"/>
      <c r="AN28" s="39"/>
      <c r="AO28" s="39"/>
      <c r="AR28" s="35"/>
      <c r="BE28" s="28"/>
    </row>
    <row r="29" s="2" customFormat="1" ht="14.4" customHeight="1">
      <c r="B29" s="40"/>
      <c r="D29" s="29" t="s">
        <v>43</v>
      </c>
      <c r="F29" s="29" t="s">
        <v>44</v>
      </c>
      <c r="L29" s="41">
        <v>0.20999999999999999</v>
      </c>
      <c r="M29" s="2"/>
      <c r="N29" s="2"/>
      <c r="O29" s="2"/>
      <c r="P29" s="2"/>
      <c r="W29" s="42">
        <f>ROUND(AZ54, 2)</f>
        <v>0</v>
      </c>
      <c r="X29" s="2"/>
      <c r="Y29" s="2"/>
      <c r="Z29" s="2"/>
      <c r="AA29" s="2"/>
      <c r="AB29" s="2"/>
      <c r="AC29" s="2"/>
      <c r="AD29" s="2"/>
      <c r="AE29" s="2"/>
      <c r="AK29" s="42">
        <f>ROUND(AV54, 2)</f>
        <v>0</v>
      </c>
      <c r="AL29" s="2"/>
      <c r="AM29" s="2"/>
      <c r="AN29" s="2"/>
      <c r="AO29" s="2"/>
      <c r="AR29" s="40"/>
      <c r="BE29" s="28"/>
    </row>
    <row r="30" s="2" customFormat="1" ht="14.4" customHeight="1">
      <c r="B30" s="40"/>
      <c r="F30" s="29" t="s">
        <v>45</v>
      </c>
      <c r="L30" s="41">
        <v>0.14999999999999999</v>
      </c>
      <c r="M30" s="2"/>
      <c r="N30" s="2"/>
      <c r="O30" s="2"/>
      <c r="P30" s="2"/>
      <c r="W30" s="42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42">
        <f>ROUND(AW54, 2)</f>
        <v>0</v>
      </c>
      <c r="AL30" s="2"/>
      <c r="AM30" s="2"/>
      <c r="AN30" s="2"/>
      <c r="AO30" s="2"/>
      <c r="AR30" s="40"/>
      <c r="BE30" s="28"/>
    </row>
    <row r="31" hidden="1" s="2" customFormat="1" ht="14.4" customHeight="1">
      <c r="B31" s="40"/>
      <c r="F31" s="29" t="s">
        <v>46</v>
      </c>
      <c r="L31" s="41">
        <v>0.20999999999999999</v>
      </c>
      <c r="M31" s="2"/>
      <c r="N31" s="2"/>
      <c r="O31" s="2"/>
      <c r="P31" s="2"/>
      <c r="W31" s="42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42">
        <v>0</v>
      </c>
      <c r="AL31" s="2"/>
      <c r="AM31" s="2"/>
      <c r="AN31" s="2"/>
      <c r="AO31" s="2"/>
      <c r="AR31" s="40"/>
      <c r="BE31" s="28"/>
    </row>
    <row r="32" hidden="1" s="2" customFormat="1" ht="14.4" customHeight="1">
      <c r="B32" s="40"/>
      <c r="F32" s="29" t="s">
        <v>47</v>
      </c>
      <c r="L32" s="41">
        <v>0.14999999999999999</v>
      </c>
      <c r="M32" s="2"/>
      <c r="N32" s="2"/>
      <c r="O32" s="2"/>
      <c r="P32" s="2"/>
      <c r="W32" s="42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42">
        <v>0</v>
      </c>
      <c r="AL32" s="2"/>
      <c r="AM32" s="2"/>
      <c r="AN32" s="2"/>
      <c r="AO32" s="2"/>
      <c r="AR32" s="40"/>
      <c r="BE32" s="28"/>
    </row>
    <row r="33" hidden="1" s="2" customFormat="1" ht="14.4" customHeight="1">
      <c r="B33" s="40"/>
      <c r="F33" s="29" t="s">
        <v>48</v>
      </c>
      <c r="L33" s="41">
        <v>0</v>
      </c>
      <c r="M33" s="2"/>
      <c r="N33" s="2"/>
      <c r="O33" s="2"/>
      <c r="P33" s="2"/>
      <c r="W33" s="42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42">
        <v>0</v>
      </c>
      <c r="AL33" s="2"/>
      <c r="AM33" s="2"/>
      <c r="AN33" s="2"/>
      <c r="AO33" s="2"/>
      <c r="AR33" s="40"/>
    </row>
    <row r="34" s="1" customFormat="1" ht="6.96" customHeight="1">
      <c r="B34" s="35"/>
      <c r="AR34" s="35"/>
    </row>
    <row r="35" s="1" customFormat="1" ht="25.92" customHeight="1">
      <c r="B35" s="35"/>
      <c r="C35" s="43"/>
      <c r="D35" s="44" t="s">
        <v>49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50</v>
      </c>
      <c r="U35" s="45"/>
      <c r="V35" s="45"/>
      <c r="W35" s="45"/>
      <c r="X35" s="47" t="s">
        <v>51</v>
      </c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8">
        <f>SUM(AK26:AK33)</f>
        <v>0</v>
      </c>
      <c r="AL35" s="45"/>
      <c r="AM35" s="45"/>
      <c r="AN35" s="45"/>
      <c r="AO35" s="49"/>
      <c r="AP35" s="43"/>
      <c r="AQ35" s="43"/>
      <c r="AR35" s="35"/>
    </row>
    <row r="36" s="1" customFormat="1" ht="6.96" customHeight="1">
      <c r="B36" s="35"/>
      <c r="AR36" s="35"/>
    </row>
    <row r="37" s="1" customFormat="1" ht="6.96" customHeight="1"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35"/>
    </row>
    <row r="41" s="1" customFormat="1" ht="6.96" customHeight="1"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35"/>
    </row>
    <row r="42" s="1" customFormat="1" ht="24.96" customHeight="1">
      <c r="B42" s="35"/>
      <c r="C42" s="21" t="s">
        <v>52</v>
      </c>
      <c r="AR42" s="35"/>
    </row>
    <row r="43" s="1" customFormat="1" ht="6.96" customHeight="1">
      <c r="B43" s="35"/>
      <c r="AR43" s="35"/>
    </row>
    <row r="44" s="1" customFormat="1" ht="12" customHeight="1">
      <c r="B44" s="35"/>
      <c r="C44" s="29" t="s">
        <v>14</v>
      </c>
      <c r="L44" s="1" t="str">
        <f>K5</f>
        <v>P2812/19</v>
      </c>
      <c r="AR44" s="35"/>
    </row>
    <row r="45" s="3" customFormat="1" ht="36.96" customHeight="1">
      <c r="B45" s="54"/>
      <c r="C45" s="55" t="s">
        <v>17</v>
      </c>
      <c r="L45" s="56" t="str">
        <f>K6</f>
        <v>VD Štěchovice - oprava spárování PK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54"/>
    </row>
    <row r="46" s="1" customFormat="1" ht="6.96" customHeight="1">
      <c r="B46" s="35"/>
      <c r="AR46" s="35"/>
    </row>
    <row r="47" s="1" customFormat="1" ht="12" customHeight="1">
      <c r="B47" s="35"/>
      <c r="C47" s="29" t="s">
        <v>22</v>
      </c>
      <c r="L47" s="57" t="str">
        <f>IF(K8="","",K8)</f>
        <v>Štěchovice</v>
      </c>
      <c r="AI47" s="29" t="s">
        <v>24</v>
      </c>
      <c r="AM47" s="58" t="str">
        <f>IF(AN8= "","",AN8)</f>
        <v>25. 3. 2019</v>
      </c>
      <c r="AN47" s="58"/>
      <c r="AR47" s="35"/>
    </row>
    <row r="48" s="1" customFormat="1" ht="6.96" customHeight="1">
      <c r="B48" s="35"/>
      <c r="AR48" s="35"/>
    </row>
    <row r="49" s="1" customFormat="1" ht="13.65" customHeight="1">
      <c r="B49" s="35"/>
      <c r="C49" s="29" t="s">
        <v>26</v>
      </c>
      <c r="L49" s="1" t="str">
        <f>IF(E11= "","",E11)</f>
        <v>Povodí Vltavy, s.p.</v>
      </c>
      <c r="AI49" s="29" t="s">
        <v>32</v>
      </c>
      <c r="AM49" s="6" t="str">
        <f>IF(E17="","",E17)</f>
        <v>VODNÍ DÍLA - TBD a.s.</v>
      </c>
      <c r="AN49" s="1"/>
      <c r="AO49" s="1"/>
      <c r="AP49" s="1"/>
      <c r="AR49" s="35"/>
      <c r="AS49" s="59" t="s">
        <v>53</v>
      </c>
      <c r="AT49" s="60"/>
      <c r="AU49" s="61"/>
      <c r="AV49" s="61"/>
      <c r="AW49" s="61"/>
      <c r="AX49" s="61"/>
      <c r="AY49" s="61"/>
      <c r="AZ49" s="61"/>
      <c r="BA49" s="61"/>
      <c r="BB49" s="61"/>
      <c r="BC49" s="61"/>
      <c r="BD49" s="62"/>
    </row>
    <row r="50" s="1" customFormat="1" ht="13.65" customHeight="1">
      <c r="B50" s="35"/>
      <c r="C50" s="29" t="s">
        <v>30</v>
      </c>
      <c r="L50" s="1" t="str">
        <f>IF(E14= "Vyplň údaj","",E14)</f>
        <v/>
      </c>
      <c r="AI50" s="29" t="s">
        <v>35</v>
      </c>
      <c r="AM50" s="6" t="str">
        <f>IF(E20="","",E20)</f>
        <v>Ing. T. Klemša</v>
      </c>
      <c r="AN50" s="1"/>
      <c r="AO50" s="1"/>
      <c r="AP50" s="1"/>
      <c r="AR50" s="35"/>
      <c r="AS50" s="63"/>
      <c r="AT50" s="64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="1" customFormat="1" ht="10.8" customHeight="1">
      <c r="B51" s="35"/>
      <c r="AR51" s="35"/>
      <c r="AS51" s="63"/>
      <c r="AT51" s="64"/>
      <c r="AU51" s="65"/>
      <c r="AV51" s="65"/>
      <c r="AW51" s="65"/>
      <c r="AX51" s="65"/>
      <c r="AY51" s="65"/>
      <c r="AZ51" s="65"/>
      <c r="BA51" s="65"/>
      <c r="BB51" s="65"/>
      <c r="BC51" s="65"/>
      <c r="BD51" s="66"/>
    </row>
    <row r="52" s="1" customFormat="1" ht="29.28" customHeight="1">
      <c r="B52" s="35"/>
      <c r="C52" s="67" t="s">
        <v>54</v>
      </c>
      <c r="D52" s="68"/>
      <c r="E52" s="68"/>
      <c r="F52" s="68"/>
      <c r="G52" s="68"/>
      <c r="H52" s="69"/>
      <c r="I52" s="70" t="s">
        <v>55</v>
      </c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71" t="s">
        <v>56</v>
      </c>
      <c r="AH52" s="68"/>
      <c r="AI52" s="68"/>
      <c r="AJ52" s="68"/>
      <c r="AK52" s="68"/>
      <c r="AL52" s="68"/>
      <c r="AM52" s="68"/>
      <c r="AN52" s="70" t="s">
        <v>57</v>
      </c>
      <c r="AO52" s="68"/>
      <c r="AP52" s="68"/>
      <c r="AQ52" s="72" t="s">
        <v>58</v>
      </c>
      <c r="AR52" s="35"/>
      <c r="AS52" s="73" t="s">
        <v>59</v>
      </c>
      <c r="AT52" s="74" t="s">
        <v>60</v>
      </c>
      <c r="AU52" s="74" t="s">
        <v>61</v>
      </c>
      <c r="AV52" s="74" t="s">
        <v>62</v>
      </c>
      <c r="AW52" s="74" t="s">
        <v>63</v>
      </c>
      <c r="AX52" s="74" t="s">
        <v>64</v>
      </c>
      <c r="AY52" s="74" t="s">
        <v>65</v>
      </c>
      <c r="AZ52" s="74" t="s">
        <v>66</v>
      </c>
      <c r="BA52" s="74" t="s">
        <v>67</v>
      </c>
      <c r="BB52" s="74" t="s">
        <v>68</v>
      </c>
      <c r="BC52" s="74" t="s">
        <v>69</v>
      </c>
      <c r="BD52" s="75" t="s">
        <v>70</v>
      </c>
    </row>
    <row r="53" s="1" customFormat="1" ht="10.8" customHeight="1">
      <c r="B53" s="35"/>
      <c r="AR53" s="35"/>
      <c r="AS53" s="76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</row>
    <row r="54" s="4" customFormat="1" ht="32.4" customHeight="1">
      <c r="B54" s="77"/>
      <c r="C54" s="78" t="s">
        <v>71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80">
        <f>ROUND(SUM(AG55:AG60),2)</f>
        <v>0</v>
      </c>
      <c r="AH54" s="80"/>
      <c r="AI54" s="80"/>
      <c r="AJ54" s="80"/>
      <c r="AK54" s="80"/>
      <c r="AL54" s="80"/>
      <c r="AM54" s="80"/>
      <c r="AN54" s="81">
        <f>SUM(AG54,AT54)</f>
        <v>0</v>
      </c>
      <c r="AO54" s="81"/>
      <c r="AP54" s="81"/>
      <c r="AQ54" s="82" t="s">
        <v>3</v>
      </c>
      <c r="AR54" s="77"/>
      <c r="AS54" s="83">
        <f>ROUND(SUM(AS55:AS60),2)</f>
        <v>0</v>
      </c>
      <c r="AT54" s="84">
        <f>ROUND(SUM(AV54:AW54),2)</f>
        <v>0</v>
      </c>
      <c r="AU54" s="85">
        <f>ROUND(SUM(AU55:AU60),5)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ROUND(SUM(AZ55:AZ60),2)</f>
        <v>0</v>
      </c>
      <c r="BA54" s="84">
        <f>ROUND(SUM(BA55:BA60),2)</f>
        <v>0</v>
      </c>
      <c r="BB54" s="84">
        <f>ROUND(SUM(BB55:BB60),2)</f>
        <v>0</v>
      </c>
      <c r="BC54" s="84">
        <f>ROUND(SUM(BC55:BC60),2)</f>
        <v>0</v>
      </c>
      <c r="BD54" s="86">
        <f>ROUND(SUM(BD55:BD60),2)</f>
        <v>0</v>
      </c>
      <c r="BS54" s="87" t="s">
        <v>72</v>
      </c>
      <c r="BT54" s="87" t="s">
        <v>73</v>
      </c>
      <c r="BU54" s="88" t="s">
        <v>74</v>
      </c>
      <c r="BV54" s="87" t="s">
        <v>75</v>
      </c>
      <c r="BW54" s="87" t="s">
        <v>5</v>
      </c>
      <c r="BX54" s="87" t="s">
        <v>76</v>
      </c>
      <c r="CL54" s="87" t="s">
        <v>20</v>
      </c>
    </row>
    <row r="55" s="5" customFormat="1" ht="16.5" customHeight="1">
      <c r="A55" s="89" t="s">
        <v>77</v>
      </c>
      <c r="B55" s="90"/>
      <c r="C55" s="91"/>
      <c r="D55" s="92" t="s">
        <v>78</v>
      </c>
      <c r="E55" s="92"/>
      <c r="F55" s="92"/>
      <c r="G55" s="92"/>
      <c r="H55" s="92"/>
      <c r="I55" s="93"/>
      <c r="J55" s="92" t="s">
        <v>79</v>
      </c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4">
        <f>'SO01 - oprava spárování v...'!J30</f>
        <v>0</v>
      </c>
      <c r="AH55" s="93"/>
      <c r="AI55" s="93"/>
      <c r="AJ55" s="93"/>
      <c r="AK55" s="93"/>
      <c r="AL55" s="93"/>
      <c r="AM55" s="93"/>
      <c r="AN55" s="94">
        <f>SUM(AG55,AT55)</f>
        <v>0</v>
      </c>
      <c r="AO55" s="93"/>
      <c r="AP55" s="93"/>
      <c r="AQ55" s="95" t="s">
        <v>80</v>
      </c>
      <c r="AR55" s="90"/>
      <c r="AS55" s="96">
        <v>0</v>
      </c>
      <c r="AT55" s="97">
        <f>ROUND(SUM(AV55:AW55),2)</f>
        <v>0</v>
      </c>
      <c r="AU55" s="98">
        <f>'SO01 - oprava spárování v...'!P83</f>
        <v>0</v>
      </c>
      <c r="AV55" s="97">
        <f>'SO01 - oprava spárování v...'!J33</f>
        <v>0</v>
      </c>
      <c r="AW55" s="97">
        <f>'SO01 - oprava spárování v...'!J34</f>
        <v>0</v>
      </c>
      <c r="AX55" s="97">
        <f>'SO01 - oprava spárování v...'!J35</f>
        <v>0</v>
      </c>
      <c r="AY55" s="97">
        <f>'SO01 - oprava spárování v...'!J36</f>
        <v>0</v>
      </c>
      <c r="AZ55" s="97">
        <f>'SO01 - oprava spárování v...'!F33</f>
        <v>0</v>
      </c>
      <c r="BA55" s="97">
        <f>'SO01 - oprava spárování v...'!F34</f>
        <v>0</v>
      </c>
      <c r="BB55" s="97">
        <f>'SO01 - oprava spárování v...'!F35</f>
        <v>0</v>
      </c>
      <c r="BC55" s="97">
        <f>'SO01 - oprava spárování v...'!F36</f>
        <v>0</v>
      </c>
      <c r="BD55" s="99">
        <f>'SO01 - oprava spárování v...'!F37</f>
        <v>0</v>
      </c>
      <c r="BT55" s="100" t="s">
        <v>81</v>
      </c>
      <c r="BV55" s="100" t="s">
        <v>75</v>
      </c>
      <c r="BW55" s="100" t="s">
        <v>82</v>
      </c>
      <c r="BX55" s="100" t="s">
        <v>5</v>
      </c>
      <c r="CL55" s="100" t="s">
        <v>20</v>
      </c>
      <c r="CM55" s="100" t="s">
        <v>83</v>
      </c>
    </row>
    <row r="56" s="5" customFormat="1" ht="16.5" customHeight="1">
      <c r="A56" s="89" t="s">
        <v>77</v>
      </c>
      <c r="B56" s="90"/>
      <c r="C56" s="91"/>
      <c r="D56" s="92" t="s">
        <v>84</v>
      </c>
      <c r="E56" s="92"/>
      <c r="F56" s="92"/>
      <c r="G56" s="92"/>
      <c r="H56" s="92"/>
      <c r="I56" s="93"/>
      <c r="J56" s="92" t="s">
        <v>85</v>
      </c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4">
        <f>'SO02 - oprava spárování p...'!J30</f>
        <v>0</v>
      </c>
      <c r="AH56" s="93"/>
      <c r="AI56" s="93"/>
      <c r="AJ56" s="93"/>
      <c r="AK56" s="93"/>
      <c r="AL56" s="93"/>
      <c r="AM56" s="93"/>
      <c r="AN56" s="94">
        <f>SUM(AG56,AT56)</f>
        <v>0</v>
      </c>
      <c r="AO56" s="93"/>
      <c r="AP56" s="93"/>
      <c r="AQ56" s="95" t="s">
        <v>80</v>
      </c>
      <c r="AR56" s="90"/>
      <c r="AS56" s="96">
        <v>0</v>
      </c>
      <c r="AT56" s="97">
        <f>ROUND(SUM(AV56:AW56),2)</f>
        <v>0</v>
      </c>
      <c r="AU56" s="98">
        <f>'SO02 - oprava spárování p...'!P83</f>
        <v>0</v>
      </c>
      <c r="AV56" s="97">
        <f>'SO02 - oprava spárování p...'!J33</f>
        <v>0</v>
      </c>
      <c r="AW56" s="97">
        <f>'SO02 - oprava spárování p...'!J34</f>
        <v>0</v>
      </c>
      <c r="AX56" s="97">
        <f>'SO02 - oprava spárování p...'!J35</f>
        <v>0</v>
      </c>
      <c r="AY56" s="97">
        <f>'SO02 - oprava spárování p...'!J36</f>
        <v>0</v>
      </c>
      <c r="AZ56" s="97">
        <f>'SO02 - oprava spárování p...'!F33</f>
        <v>0</v>
      </c>
      <c r="BA56" s="97">
        <f>'SO02 - oprava spárování p...'!F34</f>
        <v>0</v>
      </c>
      <c r="BB56" s="97">
        <f>'SO02 - oprava spárování p...'!F35</f>
        <v>0</v>
      </c>
      <c r="BC56" s="97">
        <f>'SO02 - oprava spárování p...'!F36</f>
        <v>0</v>
      </c>
      <c r="BD56" s="99">
        <f>'SO02 - oprava spárování p...'!F37</f>
        <v>0</v>
      </c>
      <c r="BT56" s="100" t="s">
        <v>81</v>
      </c>
      <c r="BV56" s="100" t="s">
        <v>75</v>
      </c>
      <c r="BW56" s="100" t="s">
        <v>86</v>
      </c>
      <c r="BX56" s="100" t="s">
        <v>5</v>
      </c>
      <c r="CL56" s="100" t="s">
        <v>20</v>
      </c>
      <c r="CM56" s="100" t="s">
        <v>83</v>
      </c>
    </row>
    <row r="57" s="5" customFormat="1" ht="16.5" customHeight="1">
      <c r="A57" s="89" t="s">
        <v>77</v>
      </c>
      <c r="B57" s="90"/>
      <c r="C57" s="91"/>
      <c r="D57" s="92" t="s">
        <v>87</v>
      </c>
      <c r="E57" s="92"/>
      <c r="F57" s="92"/>
      <c r="G57" s="92"/>
      <c r="H57" s="92"/>
      <c r="I57" s="93"/>
      <c r="J57" s="92" t="s">
        <v>88</v>
      </c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4">
        <f>'SO03 - oprava spárování v...'!J30</f>
        <v>0</v>
      </c>
      <c r="AH57" s="93"/>
      <c r="AI57" s="93"/>
      <c r="AJ57" s="93"/>
      <c r="AK57" s="93"/>
      <c r="AL57" s="93"/>
      <c r="AM57" s="93"/>
      <c r="AN57" s="94">
        <f>SUM(AG57,AT57)</f>
        <v>0</v>
      </c>
      <c r="AO57" s="93"/>
      <c r="AP57" s="93"/>
      <c r="AQ57" s="95" t="s">
        <v>80</v>
      </c>
      <c r="AR57" s="90"/>
      <c r="AS57" s="96">
        <v>0</v>
      </c>
      <c r="AT57" s="97">
        <f>ROUND(SUM(AV57:AW57),2)</f>
        <v>0</v>
      </c>
      <c r="AU57" s="98">
        <f>'SO03 - oprava spárování v...'!P83</f>
        <v>0</v>
      </c>
      <c r="AV57" s="97">
        <f>'SO03 - oprava spárování v...'!J33</f>
        <v>0</v>
      </c>
      <c r="AW57" s="97">
        <f>'SO03 - oprava spárování v...'!J34</f>
        <v>0</v>
      </c>
      <c r="AX57" s="97">
        <f>'SO03 - oprava spárování v...'!J35</f>
        <v>0</v>
      </c>
      <c r="AY57" s="97">
        <f>'SO03 - oprava spárování v...'!J36</f>
        <v>0</v>
      </c>
      <c r="AZ57" s="97">
        <f>'SO03 - oprava spárování v...'!F33</f>
        <v>0</v>
      </c>
      <c r="BA57" s="97">
        <f>'SO03 - oprava spárování v...'!F34</f>
        <v>0</v>
      </c>
      <c r="BB57" s="97">
        <f>'SO03 - oprava spárování v...'!F35</f>
        <v>0</v>
      </c>
      <c r="BC57" s="97">
        <f>'SO03 - oprava spárování v...'!F36</f>
        <v>0</v>
      </c>
      <c r="BD57" s="99">
        <f>'SO03 - oprava spárování v...'!F37</f>
        <v>0</v>
      </c>
      <c r="BT57" s="100" t="s">
        <v>81</v>
      </c>
      <c r="BV57" s="100" t="s">
        <v>75</v>
      </c>
      <c r="BW57" s="100" t="s">
        <v>89</v>
      </c>
      <c r="BX57" s="100" t="s">
        <v>5</v>
      </c>
      <c r="CL57" s="100" t="s">
        <v>20</v>
      </c>
      <c r="CM57" s="100" t="s">
        <v>83</v>
      </c>
    </row>
    <row r="58" s="5" customFormat="1" ht="27" customHeight="1">
      <c r="A58" s="89" t="s">
        <v>77</v>
      </c>
      <c r="B58" s="90"/>
      <c r="C58" s="91"/>
      <c r="D58" s="92" t="s">
        <v>90</v>
      </c>
      <c r="E58" s="92"/>
      <c r="F58" s="92"/>
      <c r="G58" s="92"/>
      <c r="H58" s="92"/>
      <c r="I58" s="93"/>
      <c r="J58" s="92" t="s">
        <v>91</v>
      </c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4">
        <f>'SO04 - očištění pochozí p...'!J30</f>
        <v>0</v>
      </c>
      <c r="AH58" s="93"/>
      <c r="AI58" s="93"/>
      <c r="AJ58" s="93"/>
      <c r="AK58" s="93"/>
      <c r="AL58" s="93"/>
      <c r="AM58" s="93"/>
      <c r="AN58" s="94">
        <f>SUM(AG58,AT58)</f>
        <v>0</v>
      </c>
      <c r="AO58" s="93"/>
      <c r="AP58" s="93"/>
      <c r="AQ58" s="95" t="s">
        <v>80</v>
      </c>
      <c r="AR58" s="90"/>
      <c r="AS58" s="96">
        <v>0</v>
      </c>
      <c r="AT58" s="97">
        <f>ROUND(SUM(AV58:AW58),2)</f>
        <v>0</v>
      </c>
      <c r="AU58" s="98">
        <f>'SO04 - očištění pochozí p...'!P83</f>
        <v>0</v>
      </c>
      <c r="AV58" s="97">
        <f>'SO04 - očištění pochozí p...'!J33</f>
        <v>0</v>
      </c>
      <c r="AW58" s="97">
        <f>'SO04 - očištění pochozí p...'!J34</f>
        <v>0</v>
      </c>
      <c r="AX58" s="97">
        <f>'SO04 - očištění pochozí p...'!J35</f>
        <v>0</v>
      </c>
      <c r="AY58" s="97">
        <f>'SO04 - očištění pochozí p...'!J36</f>
        <v>0</v>
      </c>
      <c r="AZ58" s="97">
        <f>'SO04 - očištění pochozí p...'!F33</f>
        <v>0</v>
      </c>
      <c r="BA58" s="97">
        <f>'SO04 - očištění pochozí p...'!F34</f>
        <v>0</v>
      </c>
      <c r="BB58" s="97">
        <f>'SO04 - očištění pochozí p...'!F35</f>
        <v>0</v>
      </c>
      <c r="BC58" s="97">
        <f>'SO04 - očištění pochozí p...'!F36</f>
        <v>0</v>
      </c>
      <c r="BD58" s="99">
        <f>'SO04 - očištění pochozí p...'!F37</f>
        <v>0</v>
      </c>
      <c r="BT58" s="100" t="s">
        <v>81</v>
      </c>
      <c r="BV58" s="100" t="s">
        <v>75</v>
      </c>
      <c r="BW58" s="100" t="s">
        <v>92</v>
      </c>
      <c r="BX58" s="100" t="s">
        <v>5</v>
      </c>
      <c r="CL58" s="100" t="s">
        <v>20</v>
      </c>
      <c r="CM58" s="100" t="s">
        <v>83</v>
      </c>
    </row>
    <row r="59" s="5" customFormat="1" ht="27" customHeight="1">
      <c r="A59" s="89" t="s">
        <v>77</v>
      </c>
      <c r="B59" s="90"/>
      <c r="C59" s="91"/>
      <c r="D59" s="92" t="s">
        <v>93</v>
      </c>
      <c r="E59" s="92"/>
      <c r="F59" s="92"/>
      <c r="G59" s="92"/>
      <c r="H59" s="92"/>
      <c r="I59" s="93"/>
      <c r="J59" s="92" t="s">
        <v>94</v>
      </c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4">
        <f>'SO05 - odstranění vápenit...'!J30</f>
        <v>0</v>
      </c>
      <c r="AH59" s="93"/>
      <c r="AI59" s="93"/>
      <c r="AJ59" s="93"/>
      <c r="AK59" s="93"/>
      <c r="AL59" s="93"/>
      <c r="AM59" s="93"/>
      <c r="AN59" s="94">
        <f>SUM(AG59,AT59)</f>
        <v>0</v>
      </c>
      <c r="AO59" s="93"/>
      <c r="AP59" s="93"/>
      <c r="AQ59" s="95" t="s">
        <v>80</v>
      </c>
      <c r="AR59" s="90"/>
      <c r="AS59" s="96">
        <v>0</v>
      </c>
      <c r="AT59" s="97">
        <f>ROUND(SUM(AV59:AW59),2)</f>
        <v>0</v>
      </c>
      <c r="AU59" s="98">
        <f>'SO05 - odstranění vápenit...'!P83</f>
        <v>0</v>
      </c>
      <c r="AV59" s="97">
        <f>'SO05 - odstranění vápenit...'!J33</f>
        <v>0</v>
      </c>
      <c r="AW59" s="97">
        <f>'SO05 - odstranění vápenit...'!J34</f>
        <v>0</v>
      </c>
      <c r="AX59" s="97">
        <f>'SO05 - odstranění vápenit...'!J35</f>
        <v>0</v>
      </c>
      <c r="AY59" s="97">
        <f>'SO05 - odstranění vápenit...'!J36</f>
        <v>0</v>
      </c>
      <c r="AZ59" s="97">
        <f>'SO05 - odstranění vápenit...'!F33</f>
        <v>0</v>
      </c>
      <c r="BA59" s="97">
        <f>'SO05 - odstranění vápenit...'!F34</f>
        <v>0</v>
      </c>
      <c r="BB59" s="97">
        <f>'SO05 - odstranění vápenit...'!F35</f>
        <v>0</v>
      </c>
      <c r="BC59" s="97">
        <f>'SO05 - odstranění vápenit...'!F36</f>
        <v>0</v>
      </c>
      <c r="BD59" s="99">
        <f>'SO05 - odstranění vápenit...'!F37</f>
        <v>0</v>
      </c>
      <c r="BT59" s="100" t="s">
        <v>81</v>
      </c>
      <c r="BV59" s="100" t="s">
        <v>75</v>
      </c>
      <c r="BW59" s="100" t="s">
        <v>95</v>
      </c>
      <c r="BX59" s="100" t="s">
        <v>5</v>
      </c>
      <c r="CL59" s="100" t="s">
        <v>20</v>
      </c>
      <c r="CM59" s="100" t="s">
        <v>83</v>
      </c>
    </row>
    <row r="60" s="5" customFormat="1" ht="16.5" customHeight="1">
      <c r="A60" s="89" t="s">
        <v>77</v>
      </c>
      <c r="B60" s="90"/>
      <c r="C60" s="91"/>
      <c r="D60" s="92" t="s">
        <v>96</v>
      </c>
      <c r="E60" s="92"/>
      <c r="F60" s="92"/>
      <c r="G60" s="92"/>
      <c r="H60" s="92"/>
      <c r="I60" s="93"/>
      <c r="J60" s="92" t="s">
        <v>97</v>
      </c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4">
        <f>'VON - vedlejší rozpočtové...'!J30</f>
        <v>0</v>
      </c>
      <c r="AH60" s="93"/>
      <c r="AI60" s="93"/>
      <c r="AJ60" s="93"/>
      <c r="AK60" s="93"/>
      <c r="AL60" s="93"/>
      <c r="AM60" s="93"/>
      <c r="AN60" s="94">
        <f>SUM(AG60,AT60)</f>
        <v>0</v>
      </c>
      <c r="AO60" s="93"/>
      <c r="AP60" s="93"/>
      <c r="AQ60" s="95" t="s">
        <v>96</v>
      </c>
      <c r="AR60" s="90"/>
      <c r="AS60" s="101">
        <v>0</v>
      </c>
      <c r="AT60" s="102">
        <f>ROUND(SUM(AV60:AW60),2)</f>
        <v>0</v>
      </c>
      <c r="AU60" s="103">
        <f>'VON - vedlejší rozpočtové...'!P81</f>
        <v>0</v>
      </c>
      <c r="AV60" s="102">
        <f>'VON - vedlejší rozpočtové...'!J33</f>
        <v>0</v>
      </c>
      <c r="AW60" s="102">
        <f>'VON - vedlejší rozpočtové...'!J34</f>
        <v>0</v>
      </c>
      <c r="AX60" s="102">
        <f>'VON - vedlejší rozpočtové...'!J35</f>
        <v>0</v>
      </c>
      <c r="AY60" s="102">
        <f>'VON - vedlejší rozpočtové...'!J36</f>
        <v>0</v>
      </c>
      <c r="AZ60" s="102">
        <f>'VON - vedlejší rozpočtové...'!F33</f>
        <v>0</v>
      </c>
      <c r="BA60" s="102">
        <f>'VON - vedlejší rozpočtové...'!F34</f>
        <v>0</v>
      </c>
      <c r="BB60" s="102">
        <f>'VON - vedlejší rozpočtové...'!F35</f>
        <v>0</v>
      </c>
      <c r="BC60" s="102">
        <f>'VON - vedlejší rozpočtové...'!F36</f>
        <v>0</v>
      </c>
      <c r="BD60" s="104">
        <f>'VON - vedlejší rozpočtové...'!F37</f>
        <v>0</v>
      </c>
      <c r="BT60" s="100" t="s">
        <v>81</v>
      </c>
      <c r="BV60" s="100" t="s">
        <v>75</v>
      </c>
      <c r="BW60" s="100" t="s">
        <v>98</v>
      </c>
      <c r="BX60" s="100" t="s">
        <v>5</v>
      </c>
      <c r="CL60" s="100" t="s">
        <v>20</v>
      </c>
      <c r="CM60" s="100" t="s">
        <v>83</v>
      </c>
    </row>
    <row r="61" s="1" customFormat="1" ht="30" customHeight="1">
      <c r="B61" s="35"/>
      <c r="AR61" s="35"/>
    </row>
    <row r="62" s="1" customFormat="1" ht="6.96" customHeight="1"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35"/>
    </row>
  </sheetData>
  <mergeCells count="6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  <mergeCell ref="D60:H60"/>
    <mergeCell ref="J60:AF60"/>
  </mergeCells>
  <hyperlinks>
    <hyperlink ref="A55" location="'SO01 - oprava spárování v...'!C2" display="/"/>
    <hyperlink ref="A56" location="'SO02 - oprava spárování p...'!C2" display="/"/>
    <hyperlink ref="A57" location="'SO03 - oprava spárování v...'!C2" display="/"/>
    <hyperlink ref="A58" location="'SO04 - očištění pochozí p...'!C2" display="/"/>
    <hyperlink ref="A59" location="'SO05 - odstranění vápenit...'!C2" display="/"/>
    <hyperlink ref="A60" location="'VO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82</v>
      </c>
    </row>
    <row r="3" ht="6.96" customHeight="1">
      <c r="B3" s="18"/>
      <c r="C3" s="19"/>
      <c r="D3" s="19"/>
      <c r="E3" s="19"/>
      <c r="F3" s="19"/>
      <c r="G3" s="19"/>
      <c r="H3" s="19"/>
      <c r="I3" s="106"/>
      <c r="J3" s="19"/>
      <c r="K3" s="19"/>
      <c r="L3" s="20"/>
      <c r="AT3" s="17" t="s">
        <v>83</v>
      </c>
    </row>
    <row r="4" ht="24.96" customHeight="1">
      <c r="B4" s="20"/>
      <c r="D4" s="21" t="s">
        <v>99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07" t="str">
        <f>'Rekapitulace stavby'!K6</f>
        <v>VD Štěchovice - oprava spárování PK</v>
      </c>
      <c r="F7" s="29"/>
      <c r="G7" s="29"/>
      <c r="H7" s="29"/>
      <c r="L7" s="20"/>
    </row>
    <row r="8" s="1" customFormat="1" ht="12" customHeight="1">
      <c r="B8" s="35"/>
      <c r="D8" s="29" t="s">
        <v>100</v>
      </c>
      <c r="I8" s="108"/>
      <c r="L8" s="35"/>
    </row>
    <row r="9" s="1" customFormat="1" ht="36.96" customHeight="1">
      <c r="B9" s="35"/>
      <c r="E9" s="56" t="s">
        <v>101</v>
      </c>
      <c r="F9" s="1"/>
      <c r="G9" s="1"/>
      <c r="H9" s="1"/>
      <c r="I9" s="108"/>
      <c r="L9" s="35"/>
    </row>
    <row r="10" s="1" customFormat="1">
      <c r="B10" s="35"/>
      <c r="I10" s="108"/>
      <c r="L10" s="35"/>
    </row>
    <row r="11" s="1" customFormat="1" ht="12" customHeight="1">
      <c r="B11" s="35"/>
      <c r="D11" s="29" t="s">
        <v>19</v>
      </c>
      <c r="F11" s="17" t="s">
        <v>20</v>
      </c>
      <c r="I11" s="109" t="s">
        <v>21</v>
      </c>
      <c r="J11" s="17" t="s">
        <v>3</v>
      </c>
      <c r="L11" s="35"/>
    </row>
    <row r="12" s="1" customFormat="1" ht="12" customHeight="1">
      <c r="B12" s="35"/>
      <c r="D12" s="29" t="s">
        <v>22</v>
      </c>
      <c r="F12" s="17" t="s">
        <v>23</v>
      </c>
      <c r="I12" s="109" t="s">
        <v>24</v>
      </c>
      <c r="J12" s="58" t="str">
        <f>'Rekapitulace stavby'!AN8</f>
        <v>25. 3. 2019</v>
      </c>
      <c r="L12" s="35"/>
    </row>
    <row r="13" s="1" customFormat="1" ht="10.8" customHeight="1">
      <c r="B13" s="35"/>
      <c r="I13" s="108"/>
      <c r="L13" s="35"/>
    </row>
    <row r="14" s="1" customFormat="1" ht="12" customHeight="1">
      <c r="B14" s="35"/>
      <c r="D14" s="29" t="s">
        <v>26</v>
      </c>
      <c r="I14" s="109" t="s">
        <v>27</v>
      </c>
      <c r="J14" s="17" t="s">
        <v>3</v>
      </c>
      <c r="L14" s="35"/>
    </row>
    <row r="15" s="1" customFormat="1" ht="18" customHeight="1">
      <c r="B15" s="35"/>
      <c r="E15" s="17" t="s">
        <v>28</v>
      </c>
      <c r="I15" s="109" t="s">
        <v>29</v>
      </c>
      <c r="J15" s="17" t="s">
        <v>3</v>
      </c>
      <c r="L15" s="35"/>
    </row>
    <row r="16" s="1" customFormat="1" ht="6.96" customHeight="1">
      <c r="B16" s="35"/>
      <c r="I16" s="108"/>
      <c r="L16" s="35"/>
    </row>
    <row r="17" s="1" customFormat="1" ht="12" customHeight="1">
      <c r="B17" s="35"/>
      <c r="D17" s="29" t="s">
        <v>30</v>
      </c>
      <c r="I17" s="109" t="s">
        <v>27</v>
      </c>
      <c r="J17" s="30" t="str">
        <f>'Rekapitulace stavby'!AN13</f>
        <v>Vyplň údaj</v>
      </c>
      <c r="L17" s="35"/>
    </row>
    <row r="18" s="1" customFormat="1" ht="18" customHeight="1">
      <c r="B18" s="35"/>
      <c r="E18" s="30" t="str">
        <f>'Rekapitulace stavby'!E14</f>
        <v>Vyplň údaj</v>
      </c>
      <c r="F18" s="17"/>
      <c r="G18" s="17"/>
      <c r="H18" s="17"/>
      <c r="I18" s="109" t="s">
        <v>29</v>
      </c>
      <c r="J18" s="30" t="str">
        <f>'Rekapitulace stavby'!AN14</f>
        <v>Vyplň údaj</v>
      </c>
      <c r="L18" s="35"/>
    </row>
    <row r="19" s="1" customFormat="1" ht="6.96" customHeight="1">
      <c r="B19" s="35"/>
      <c r="I19" s="108"/>
      <c r="L19" s="35"/>
    </row>
    <row r="20" s="1" customFormat="1" ht="12" customHeight="1">
      <c r="B20" s="35"/>
      <c r="D20" s="29" t="s">
        <v>32</v>
      </c>
      <c r="I20" s="109" t="s">
        <v>27</v>
      </c>
      <c r="J20" s="17" t="s">
        <v>3</v>
      </c>
      <c r="L20" s="35"/>
    </row>
    <row r="21" s="1" customFormat="1" ht="18" customHeight="1">
      <c r="B21" s="35"/>
      <c r="E21" s="17" t="s">
        <v>33</v>
      </c>
      <c r="I21" s="109" t="s">
        <v>29</v>
      </c>
      <c r="J21" s="17" t="s">
        <v>3</v>
      </c>
      <c r="L21" s="35"/>
    </row>
    <row r="22" s="1" customFormat="1" ht="6.96" customHeight="1">
      <c r="B22" s="35"/>
      <c r="I22" s="108"/>
      <c r="L22" s="35"/>
    </row>
    <row r="23" s="1" customFormat="1" ht="12" customHeight="1">
      <c r="B23" s="35"/>
      <c r="D23" s="29" t="s">
        <v>35</v>
      </c>
      <c r="I23" s="109" t="s">
        <v>27</v>
      </c>
      <c r="J23" s="17" t="s">
        <v>3</v>
      </c>
      <c r="L23" s="35"/>
    </row>
    <row r="24" s="1" customFormat="1" ht="18" customHeight="1">
      <c r="B24" s="35"/>
      <c r="E24" s="17" t="s">
        <v>36</v>
      </c>
      <c r="I24" s="109" t="s">
        <v>29</v>
      </c>
      <c r="J24" s="17" t="s">
        <v>3</v>
      </c>
      <c r="L24" s="35"/>
    </row>
    <row r="25" s="1" customFormat="1" ht="6.96" customHeight="1">
      <c r="B25" s="35"/>
      <c r="I25" s="108"/>
      <c r="L25" s="35"/>
    </row>
    <row r="26" s="1" customFormat="1" ht="12" customHeight="1">
      <c r="B26" s="35"/>
      <c r="D26" s="29" t="s">
        <v>37</v>
      </c>
      <c r="I26" s="108"/>
      <c r="L26" s="35"/>
    </row>
    <row r="27" s="6" customFormat="1" ht="16.5" customHeight="1">
      <c r="B27" s="110"/>
      <c r="E27" s="33" t="s">
        <v>3</v>
      </c>
      <c r="F27" s="33"/>
      <c r="G27" s="33"/>
      <c r="H27" s="33"/>
      <c r="I27" s="111"/>
      <c r="L27" s="110"/>
    </row>
    <row r="28" s="1" customFormat="1" ht="6.96" customHeight="1">
      <c r="B28" s="35"/>
      <c r="I28" s="108"/>
      <c r="L28" s="35"/>
    </row>
    <row r="29" s="1" customFormat="1" ht="6.96" customHeight="1">
      <c r="B29" s="35"/>
      <c r="D29" s="61"/>
      <c r="E29" s="61"/>
      <c r="F29" s="61"/>
      <c r="G29" s="61"/>
      <c r="H29" s="61"/>
      <c r="I29" s="112"/>
      <c r="J29" s="61"/>
      <c r="K29" s="61"/>
      <c r="L29" s="35"/>
    </row>
    <row r="30" s="1" customFormat="1" ht="25.44" customHeight="1">
      <c r="B30" s="35"/>
      <c r="D30" s="113" t="s">
        <v>39</v>
      </c>
      <c r="I30" s="108"/>
      <c r="J30" s="81">
        <f>ROUND(J83, 2)</f>
        <v>0</v>
      </c>
      <c r="L30" s="35"/>
    </row>
    <row r="31" s="1" customFormat="1" ht="6.96" customHeight="1">
      <c r="B31" s="35"/>
      <c r="D31" s="61"/>
      <c r="E31" s="61"/>
      <c r="F31" s="61"/>
      <c r="G31" s="61"/>
      <c r="H31" s="61"/>
      <c r="I31" s="112"/>
      <c r="J31" s="61"/>
      <c r="K31" s="61"/>
      <c r="L31" s="35"/>
    </row>
    <row r="32" s="1" customFormat="1" ht="14.4" customHeight="1">
      <c r="B32" s="35"/>
      <c r="F32" s="39" t="s">
        <v>41</v>
      </c>
      <c r="I32" s="114" t="s">
        <v>40</v>
      </c>
      <c r="J32" s="39" t="s">
        <v>42</v>
      </c>
      <c r="L32" s="35"/>
    </row>
    <row r="33" s="1" customFormat="1" ht="14.4" customHeight="1">
      <c r="B33" s="35"/>
      <c r="D33" s="29" t="s">
        <v>43</v>
      </c>
      <c r="E33" s="29" t="s">
        <v>44</v>
      </c>
      <c r="F33" s="115">
        <f>ROUND((SUM(BE83:BE135)),  2)</f>
        <v>0</v>
      </c>
      <c r="I33" s="116">
        <v>0.20999999999999999</v>
      </c>
      <c r="J33" s="115">
        <f>ROUND(((SUM(BE83:BE135))*I33),  2)</f>
        <v>0</v>
      </c>
      <c r="L33" s="35"/>
    </row>
    <row r="34" s="1" customFormat="1" ht="14.4" customHeight="1">
      <c r="B34" s="35"/>
      <c r="E34" s="29" t="s">
        <v>45</v>
      </c>
      <c r="F34" s="115">
        <f>ROUND((SUM(BF83:BF135)),  2)</f>
        <v>0</v>
      </c>
      <c r="I34" s="116">
        <v>0.14999999999999999</v>
      </c>
      <c r="J34" s="115">
        <f>ROUND(((SUM(BF83:BF135))*I34),  2)</f>
        <v>0</v>
      </c>
      <c r="L34" s="35"/>
    </row>
    <row r="35" hidden="1" s="1" customFormat="1" ht="14.4" customHeight="1">
      <c r="B35" s="35"/>
      <c r="E35" s="29" t="s">
        <v>46</v>
      </c>
      <c r="F35" s="115">
        <f>ROUND((SUM(BG83:BG135)),  2)</f>
        <v>0</v>
      </c>
      <c r="I35" s="116">
        <v>0.20999999999999999</v>
      </c>
      <c r="J35" s="115">
        <f>0</f>
        <v>0</v>
      </c>
      <c r="L35" s="35"/>
    </row>
    <row r="36" hidden="1" s="1" customFormat="1" ht="14.4" customHeight="1">
      <c r="B36" s="35"/>
      <c r="E36" s="29" t="s">
        <v>47</v>
      </c>
      <c r="F36" s="115">
        <f>ROUND((SUM(BH83:BH135)),  2)</f>
        <v>0</v>
      </c>
      <c r="I36" s="116">
        <v>0.14999999999999999</v>
      </c>
      <c r="J36" s="115">
        <f>0</f>
        <v>0</v>
      </c>
      <c r="L36" s="35"/>
    </row>
    <row r="37" hidden="1" s="1" customFormat="1" ht="14.4" customHeight="1">
      <c r="B37" s="35"/>
      <c r="E37" s="29" t="s">
        <v>48</v>
      </c>
      <c r="F37" s="115">
        <f>ROUND((SUM(BI83:BI135)),  2)</f>
        <v>0</v>
      </c>
      <c r="I37" s="116">
        <v>0</v>
      </c>
      <c r="J37" s="115">
        <f>0</f>
        <v>0</v>
      </c>
      <c r="L37" s="35"/>
    </row>
    <row r="38" s="1" customFormat="1" ht="6.96" customHeight="1">
      <c r="B38" s="35"/>
      <c r="I38" s="108"/>
      <c r="L38" s="35"/>
    </row>
    <row r="39" s="1" customFormat="1" ht="25.44" customHeight="1">
      <c r="B39" s="35"/>
      <c r="C39" s="117"/>
      <c r="D39" s="118" t="s">
        <v>49</v>
      </c>
      <c r="E39" s="69"/>
      <c r="F39" s="69"/>
      <c r="G39" s="119" t="s">
        <v>50</v>
      </c>
      <c r="H39" s="120" t="s">
        <v>51</v>
      </c>
      <c r="I39" s="121"/>
      <c r="J39" s="122">
        <f>SUM(J30:J37)</f>
        <v>0</v>
      </c>
      <c r="K39" s="123"/>
      <c r="L39" s="35"/>
    </row>
    <row r="40" s="1" customFormat="1" ht="14.4" customHeight="1">
      <c r="B40" s="50"/>
      <c r="C40" s="51"/>
      <c r="D40" s="51"/>
      <c r="E40" s="51"/>
      <c r="F40" s="51"/>
      <c r="G40" s="51"/>
      <c r="H40" s="51"/>
      <c r="I40" s="124"/>
      <c r="J40" s="51"/>
      <c r="K40" s="51"/>
      <c r="L40" s="35"/>
    </row>
    <row r="44" s="1" customFormat="1" ht="6.96" customHeight="1">
      <c r="B44" s="52"/>
      <c r="C44" s="53"/>
      <c r="D44" s="53"/>
      <c r="E44" s="53"/>
      <c r="F44" s="53"/>
      <c r="G44" s="53"/>
      <c r="H44" s="53"/>
      <c r="I44" s="125"/>
      <c r="J44" s="53"/>
      <c r="K44" s="53"/>
      <c r="L44" s="35"/>
    </row>
    <row r="45" s="1" customFormat="1" ht="24.96" customHeight="1">
      <c r="B45" s="35"/>
      <c r="C45" s="21" t="s">
        <v>102</v>
      </c>
      <c r="I45" s="108"/>
      <c r="L45" s="35"/>
    </row>
    <row r="46" s="1" customFormat="1" ht="6.96" customHeight="1">
      <c r="B46" s="35"/>
      <c r="I46" s="108"/>
      <c r="L46" s="35"/>
    </row>
    <row r="47" s="1" customFormat="1" ht="12" customHeight="1">
      <c r="B47" s="35"/>
      <c r="C47" s="29" t="s">
        <v>17</v>
      </c>
      <c r="I47" s="108"/>
      <c r="L47" s="35"/>
    </row>
    <row r="48" s="1" customFormat="1" ht="16.5" customHeight="1">
      <c r="B48" s="35"/>
      <c r="E48" s="107" t="str">
        <f>E7</f>
        <v>VD Štěchovice - oprava spárování PK</v>
      </c>
      <c r="F48" s="29"/>
      <c r="G48" s="29"/>
      <c r="H48" s="29"/>
      <c r="I48" s="108"/>
      <c r="L48" s="35"/>
    </row>
    <row r="49" s="1" customFormat="1" ht="12" customHeight="1">
      <c r="B49" s="35"/>
      <c r="C49" s="29" t="s">
        <v>100</v>
      </c>
      <c r="I49" s="108"/>
      <c r="L49" s="35"/>
    </row>
    <row r="50" s="1" customFormat="1" ht="16.5" customHeight="1">
      <c r="B50" s="35"/>
      <c r="E50" s="56" t="str">
        <f>E9</f>
        <v>SO01 - oprava spárování v horní rejdě</v>
      </c>
      <c r="F50" s="1"/>
      <c r="G50" s="1"/>
      <c r="H50" s="1"/>
      <c r="I50" s="108"/>
      <c r="L50" s="35"/>
    </row>
    <row r="51" s="1" customFormat="1" ht="6.96" customHeight="1">
      <c r="B51" s="35"/>
      <c r="I51" s="108"/>
      <c r="L51" s="35"/>
    </row>
    <row r="52" s="1" customFormat="1" ht="12" customHeight="1">
      <c r="B52" s="35"/>
      <c r="C52" s="29" t="s">
        <v>22</v>
      </c>
      <c r="F52" s="17" t="str">
        <f>F12</f>
        <v>Štěchovice</v>
      </c>
      <c r="I52" s="109" t="s">
        <v>24</v>
      </c>
      <c r="J52" s="58" t="str">
        <f>IF(J12="","",J12)</f>
        <v>25. 3. 2019</v>
      </c>
      <c r="L52" s="35"/>
    </row>
    <row r="53" s="1" customFormat="1" ht="6.96" customHeight="1">
      <c r="B53" s="35"/>
      <c r="I53" s="108"/>
      <c r="L53" s="35"/>
    </row>
    <row r="54" s="1" customFormat="1" ht="13.65" customHeight="1">
      <c r="B54" s="35"/>
      <c r="C54" s="29" t="s">
        <v>26</v>
      </c>
      <c r="F54" s="17" t="str">
        <f>E15</f>
        <v>Povodí Vltavy, s.p.</v>
      </c>
      <c r="I54" s="109" t="s">
        <v>32</v>
      </c>
      <c r="J54" s="33" t="str">
        <f>E21</f>
        <v>VODNÍ DÍLA - TBD a.s.</v>
      </c>
      <c r="L54" s="35"/>
    </row>
    <row r="55" s="1" customFormat="1" ht="13.65" customHeight="1">
      <c r="B55" s="35"/>
      <c r="C55" s="29" t="s">
        <v>30</v>
      </c>
      <c r="F55" s="17" t="str">
        <f>IF(E18="","",E18)</f>
        <v>Vyplň údaj</v>
      </c>
      <c r="I55" s="109" t="s">
        <v>35</v>
      </c>
      <c r="J55" s="33" t="str">
        <f>E24</f>
        <v>Ing. T. Klemša</v>
      </c>
      <c r="L55" s="35"/>
    </row>
    <row r="56" s="1" customFormat="1" ht="10.32" customHeight="1">
      <c r="B56" s="35"/>
      <c r="I56" s="108"/>
      <c r="L56" s="35"/>
    </row>
    <row r="57" s="1" customFormat="1" ht="29.28" customHeight="1">
      <c r="B57" s="35"/>
      <c r="C57" s="126" t="s">
        <v>103</v>
      </c>
      <c r="D57" s="117"/>
      <c r="E57" s="117"/>
      <c r="F57" s="117"/>
      <c r="G57" s="117"/>
      <c r="H57" s="117"/>
      <c r="I57" s="127"/>
      <c r="J57" s="128" t="s">
        <v>104</v>
      </c>
      <c r="K57" s="117"/>
      <c r="L57" s="35"/>
    </row>
    <row r="58" s="1" customFormat="1" ht="10.32" customHeight="1">
      <c r="B58" s="35"/>
      <c r="I58" s="108"/>
      <c r="L58" s="35"/>
    </row>
    <row r="59" s="1" customFormat="1" ht="22.8" customHeight="1">
      <c r="B59" s="35"/>
      <c r="C59" s="129" t="s">
        <v>71</v>
      </c>
      <c r="I59" s="108"/>
      <c r="J59" s="81">
        <f>J83</f>
        <v>0</v>
      </c>
      <c r="L59" s="35"/>
      <c r="AU59" s="17" t="s">
        <v>105</v>
      </c>
    </row>
    <row r="60" s="7" customFormat="1" ht="24.96" customHeight="1">
      <c r="B60" s="130"/>
      <c r="D60" s="131" t="s">
        <v>106</v>
      </c>
      <c r="E60" s="132"/>
      <c r="F60" s="132"/>
      <c r="G60" s="132"/>
      <c r="H60" s="132"/>
      <c r="I60" s="133"/>
      <c r="J60" s="134">
        <f>J84</f>
        <v>0</v>
      </c>
      <c r="L60" s="130"/>
    </row>
    <row r="61" s="8" customFormat="1" ht="19.92" customHeight="1">
      <c r="B61" s="135"/>
      <c r="D61" s="136" t="s">
        <v>107</v>
      </c>
      <c r="E61" s="137"/>
      <c r="F61" s="137"/>
      <c r="G61" s="137"/>
      <c r="H61" s="137"/>
      <c r="I61" s="138"/>
      <c r="J61" s="139">
        <f>J85</f>
        <v>0</v>
      </c>
      <c r="L61" s="135"/>
    </row>
    <row r="62" s="8" customFormat="1" ht="19.92" customHeight="1">
      <c r="B62" s="135"/>
      <c r="D62" s="136" t="s">
        <v>108</v>
      </c>
      <c r="E62" s="137"/>
      <c r="F62" s="137"/>
      <c r="G62" s="137"/>
      <c r="H62" s="137"/>
      <c r="I62" s="138"/>
      <c r="J62" s="139">
        <f>J116</f>
        <v>0</v>
      </c>
      <c r="L62" s="135"/>
    </row>
    <row r="63" s="8" customFormat="1" ht="19.92" customHeight="1">
      <c r="B63" s="135"/>
      <c r="D63" s="136" t="s">
        <v>109</v>
      </c>
      <c r="E63" s="137"/>
      <c r="F63" s="137"/>
      <c r="G63" s="137"/>
      <c r="H63" s="137"/>
      <c r="I63" s="138"/>
      <c r="J63" s="139">
        <f>J134</f>
        <v>0</v>
      </c>
      <c r="L63" s="135"/>
    </row>
    <row r="64" s="1" customFormat="1" ht="21.84" customHeight="1">
      <c r="B64" s="35"/>
      <c r="I64" s="108"/>
      <c r="L64" s="35"/>
    </row>
    <row r="65" s="1" customFormat="1" ht="6.96" customHeight="1">
      <c r="B65" s="50"/>
      <c r="C65" s="51"/>
      <c r="D65" s="51"/>
      <c r="E65" s="51"/>
      <c r="F65" s="51"/>
      <c r="G65" s="51"/>
      <c r="H65" s="51"/>
      <c r="I65" s="124"/>
      <c r="J65" s="51"/>
      <c r="K65" s="51"/>
      <c r="L65" s="35"/>
    </row>
    <row r="69" s="1" customFormat="1" ht="6.96" customHeight="1">
      <c r="B69" s="52"/>
      <c r="C69" s="53"/>
      <c r="D69" s="53"/>
      <c r="E69" s="53"/>
      <c r="F69" s="53"/>
      <c r="G69" s="53"/>
      <c r="H69" s="53"/>
      <c r="I69" s="125"/>
      <c r="J69" s="53"/>
      <c r="K69" s="53"/>
      <c r="L69" s="35"/>
    </row>
    <row r="70" s="1" customFormat="1" ht="24.96" customHeight="1">
      <c r="B70" s="35"/>
      <c r="C70" s="21" t="s">
        <v>110</v>
      </c>
      <c r="I70" s="108"/>
      <c r="L70" s="35"/>
    </row>
    <row r="71" s="1" customFormat="1" ht="6.96" customHeight="1">
      <c r="B71" s="35"/>
      <c r="I71" s="108"/>
      <c r="L71" s="35"/>
    </row>
    <row r="72" s="1" customFormat="1" ht="12" customHeight="1">
      <c r="B72" s="35"/>
      <c r="C72" s="29" t="s">
        <v>17</v>
      </c>
      <c r="I72" s="108"/>
      <c r="L72" s="35"/>
    </row>
    <row r="73" s="1" customFormat="1" ht="16.5" customHeight="1">
      <c r="B73" s="35"/>
      <c r="E73" s="107" t="str">
        <f>E7</f>
        <v>VD Štěchovice - oprava spárování PK</v>
      </c>
      <c r="F73" s="29"/>
      <c r="G73" s="29"/>
      <c r="H73" s="29"/>
      <c r="I73" s="108"/>
      <c r="L73" s="35"/>
    </row>
    <row r="74" s="1" customFormat="1" ht="12" customHeight="1">
      <c r="B74" s="35"/>
      <c r="C74" s="29" t="s">
        <v>100</v>
      </c>
      <c r="I74" s="108"/>
      <c r="L74" s="35"/>
    </row>
    <row r="75" s="1" customFormat="1" ht="16.5" customHeight="1">
      <c r="B75" s="35"/>
      <c r="E75" s="56" t="str">
        <f>E9</f>
        <v>SO01 - oprava spárování v horní rejdě</v>
      </c>
      <c r="F75" s="1"/>
      <c r="G75" s="1"/>
      <c r="H75" s="1"/>
      <c r="I75" s="108"/>
      <c r="L75" s="35"/>
    </row>
    <row r="76" s="1" customFormat="1" ht="6.96" customHeight="1">
      <c r="B76" s="35"/>
      <c r="I76" s="108"/>
      <c r="L76" s="35"/>
    </row>
    <row r="77" s="1" customFormat="1" ht="12" customHeight="1">
      <c r="B77" s="35"/>
      <c r="C77" s="29" t="s">
        <v>22</v>
      </c>
      <c r="F77" s="17" t="str">
        <f>F12</f>
        <v>Štěchovice</v>
      </c>
      <c r="I77" s="109" t="s">
        <v>24</v>
      </c>
      <c r="J77" s="58" t="str">
        <f>IF(J12="","",J12)</f>
        <v>25. 3. 2019</v>
      </c>
      <c r="L77" s="35"/>
    </row>
    <row r="78" s="1" customFormat="1" ht="6.96" customHeight="1">
      <c r="B78" s="35"/>
      <c r="I78" s="108"/>
      <c r="L78" s="35"/>
    </row>
    <row r="79" s="1" customFormat="1" ht="13.65" customHeight="1">
      <c r="B79" s="35"/>
      <c r="C79" s="29" t="s">
        <v>26</v>
      </c>
      <c r="F79" s="17" t="str">
        <f>E15</f>
        <v>Povodí Vltavy, s.p.</v>
      </c>
      <c r="I79" s="109" t="s">
        <v>32</v>
      </c>
      <c r="J79" s="33" t="str">
        <f>E21</f>
        <v>VODNÍ DÍLA - TBD a.s.</v>
      </c>
      <c r="L79" s="35"/>
    </row>
    <row r="80" s="1" customFormat="1" ht="13.65" customHeight="1">
      <c r="B80" s="35"/>
      <c r="C80" s="29" t="s">
        <v>30</v>
      </c>
      <c r="F80" s="17" t="str">
        <f>IF(E18="","",E18)</f>
        <v>Vyplň údaj</v>
      </c>
      <c r="I80" s="109" t="s">
        <v>35</v>
      </c>
      <c r="J80" s="33" t="str">
        <f>E24</f>
        <v>Ing. T. Klemša</v>
      </c>
      <c r="L80" s="35"/>
    </row>
    <row r="81" s="1" customFormat="1" ht="10.32" customHeight="1">
      <c r="B81" s="35"/>
      <c r="I81" s="108"/>
      <c r="L81" s="35"/>
    </row>
    <row r="82" s="9" customFormat="1" ht="29.28" customHeight="1">
      <c r="B82" s="140"/>
      <c r="C82" s="141" t="s">
        <v>111</v>
      </c>
      <c r="D82" s="142" t="s">
        <v>58</v>
      </c>
      <c r="E82" s="142" t="s">
        <v>54</v>
      </c>
      <c r="F82" s="142" t="s">
        <v>55</v>
      </c>
      <c r="G82" s="142" t="s">
        <v>112</v>
      </c>
      <c r="H82" s="142" t="s">
        <v>113</v>
      </c>
      <c r="I82" s="143" t="s">
        <v>114</v>
      </c>
      <c r="J82" s="142" t="s">
        <v>104</v>
      </c>
      <c r="K82" s="144" t="s">
        <v>115</v>
      </c>
      <c r="L82" s="140"/>
      <c r="M82" s="73" t="s">
        <v>3</v>
      </c>
      <c r="N82" s="74" t="s">
        <v>43</v>
      </c>
      <c r="O82" s="74" t="s">
        <v>116</v>
      </c>
      <c r="P82" s="74" t="s">
        <v>117</v>
      </c>
      <c r="Q82" s="74" t="s">
        <v>118</v>
      </c>
      <c r="R82" s="74" t="s">
        <v>119</v>
      </c>
      <c r="S82" s="74" t="s">
        <v>120</v>
      </c>
      <c r="T82" s="75" t="s">
        <v>121</v>
      </c>
    </row>
    <row r="83" s="1" customFormat="1" ht="22.8" customHeight="1">
      <c r="B83" s="35"/>
      <c r="C83" s="78" t="s">
        <v>122</v>
      </c>
      <c r="I83" s="108"/>
      <c r="J83" s="145">
        <f>BK83</f>
        <v>0</v>
      </c>
      <c r="L83" s="35"/>
      <c r="M83" s="76"/>
      <c r="N83" s="61"/>
      <c r="O83" s="61"/>
      <c r="P83" s="146">
        <f>P84</f>
        <v>0</v>
      </c>
      <c r="Q83" s="61"/>
      <c r="R83" s="146">
        <f>R84</f>
        <v>13.0914042</v>
      </c>
      <c r="S83" s="61"/>
      <c r="T83" s="147">
        <f>T84</f>
        <v>4.7599999999999998</v>
      </c>
      <c r="AT83" s="17" t="s">
        <v>72</v>
      </c>
      <c r="AU83" s="17" t="s">
        <v>105</v>
      </c>
      <c r="BK83" s="148">
        <f>BK84</f>
        <v>0</v>
      </c>
    </row>
    <row r="84" s="10" customFormat="1" ht="25.92" customHeight="1">
      <c r="B84" s="149"/>
      <c r="D84" s="150" t="s">
        <v>72</v>
      </c>
      <c r="E84" s="151" t="s">
        <v>123</v>
      </c>
      <c r="F84" s="151" t="s">
        <v>124</v>
      </c>
      <c r="I84" s="152"/>
      <c r="J84" s="153">
        <f>BK84</f>
        <v>0</v>
      </c>
      <c r="L84" s="149"/>
      <c r="M84" s="154"/>
      <c r="N84" s="155"/>
      <c r="O84" s="155"/>
      <c r="P84" s="156">
        <f>P85+P116+P134</f>
        <v>0</v>
      </c>
      <c r="Q84" s="155"/>
      <c r="R84" s="156">
        <f>R85+R116+R134</f>
        <v>13.0914042</v>
      </c>
      <c r="S84" s="155"/>
      <c r="T84" s="157">
        <f>T85+T116+T134</f>
        <v>4.7599999999999998</v>
      </c>
      <c r="AR84" s="150" t="s">
        <v>81</v>
      </c>
      <c r="AT84" s="158" t="s">
        <v>72</v>
      </c>
      <c r="AU84" s="158" t="s">
        <v>73</v>
      </c>
      <c r="AY84" s="150" t="s">
        <v>125</v>
      </c>
      <c r="BK84" s="159">
        <f>BK85+BK116+BK134</f>
        <v>0</v>
      </c>
    </row>
    <row r="85" s="10" customFormat="1" ht="22.8" customHeight="1">
      <c r="B85" s="149"/>
      <c r="D85" s="150" t="s">
        <v>72</v>
      </c>
      <c r="E85" s="160" t="s">
        <v>126</v>
      </c>
      <c r="F85" s="160" t="s">
        <v>127</v>
      </c>
      <c r="I85" s="152"/>
      <c r="J85" s="161">
        <f>BK85</f>
        <v>0</v>
      </c>
      <c r="L85" s="149"/>
      <c r="M85" s="154"/>
      <c r="N85" s="155"/>
      <c r="O85" s="155"/>
      <c r="P85" s="156">
        <f>SUM(P86:P115)</f>
        <v>0</v>
      </c>
      <c r="Q85" s="155"/>
      <c r="R85" s="156">
        <f>SUM(R86:R115)</f>
        <v>13.0914042</v>
      </c>
      <c r="S85" s="155"/>
      <c r="T85" s="157">
        <f>SUM(T86:T115)</f>
        <v>4.7599999999999998</v>
      </c>
      <c r="AR85" s="150" t="s">
        <v>81</v>
      </c>
      <c r="AT85" s="158" t="s">
        <v>72</v>
      </c>
      <c r="AU85" s="158" t="s">
        <v>81</v>
      </c>
      <c r="AY85" s="150" t="s">
        <v>125</v>
      </c>
      <c r="BK85" s="159">
        <f>SUM(BK86:BK115)</f>
        <v>0</v>
      </c>
    </row>
    <row r="86" s="1" customFormat="1" ht="16.5" customHeight="1">
      <c r="B86" s="162"/>
      <c r="C86" s="163" t="s">
        <v>81</v>
      </c>
      <c r="D86" s="163" t="s">
        <v>128</v>
      </c>
      <c r="E86" s="164" t="s">
        <v>129</v>
      </c>
      <c r="F86" s="165" t="s">
        <v>130</v>
      </c>
      <c r="G86" s="166" t="s">
        <v>131</v>
      </c>
      <c r="H86" s="167">
        <v>119</v>
      </c>
      <c r="I86" s="168"/>
      <c r="J86" s="169">
        <f>ROUND(I86*H86,2)</f>
        <v>0</v>
      </c>
      <c r="K86" s="165" t="s">
        <v>132</v>
      </c>
      <c r="L86" s="35"/>
      <c r="M86" s="170" t="s">
        <v>3</v>
      </c>
      <c r="N86" s="171" t="s">
        <v>44</v>
      </c>
      <c r="O86" s="65"/>
      <c r="P86" s="172">
        <f>O86*H86</f>
        <v>0</v>
      </c>
      <c r="Q86" s="172">
        <v>0</v>
      </c>
      <c r="R86" s="172">
        <f>Q86*H86</f>
        <v>0</v>
      </c>
      <c r="S86" s="172">
        <v>0.00050000000000000001</v>
      </c>
      <c r="T86" s="173">
        <f>S86*H86</f>
        <v>0.059500000000000004</v>
      </c>
      <c r="AR86" s="17" t="s">
        <v>133</v>
      </c>
      <c r="AT86" s="17" t="s">
        <v>128</v>
      </c>
      <c r="AU86" s="17" t="s">
        <v>83</v>
      </c>
      <c r="AY86" s="17" t="s">
        <v>125</v>
      </c>
      <c r="BE86" s="174">
        <f>IF(N86="základní",J86,0)</f>
        <v>0</v>
      </c>
      <c r="BF86" s="174">
        <f>IF(N86="snížená",J86,0)</f>
        <v>0</v>
      </c>
      <c r="BG86" s="174">
        <f>IF(N86="zákl. přenesená",J86,0)</f>
        <v>0</v>
      </c>
      <c r="BH86" s="174">
        <f>IF(N86="sníž. přenesená",J86,0)</f>
        <v>0</v>
      </c>
      <c r="BI86" s="174">
        <f>IF(N86="nulová",J86,0)</f>
        <v>0</v>
      </c>
      <c r="BJ86" s="17" t="s">
        <v>81</v>
      </c>
      <c r="BK86" s="174">
        <f>ROUND(I86*H86,2)</f>
        <v>0</v>
      </c>
      <c r="BL86" s="17" t="s">
        <v>133</v>
      </c>
      <c r="BM86" s="17" t="s">
        <v>134</v>
      </c>
    </row>
    <row r="87" s="1" customFormat="1" ht="16.5" customHeight="1">
      <c r="B87" s="162"/>
      <c r="C87" s="163" t="s">
        <v>83</v>
      </c>
      <c r="D87" s="163" t="s">
        <v>128</v>
      </c>
      <c r="E87" s="164" t="s">
        <v>135</v>
      </c>
      <c r="F87" s="165" t="s">
        <v>136</v>
      </c>
      <c r="G87" s="166" t="s">
        <v>137</v>
      </c>
      <c r="H87" s="167">
        <v>20</v>
      </c>
      <c r="I87" s="168"/>
      <c r="J87" s="169">
        <f>ROUND(I87*H87,2)</f>
        <v>0</v>
      </c>
      <c r="K87" s="165" t="s">
        <v>132</v>
      </c>
      <c r="L87" s="35"/>
      <c r="M87" s="170" t="s">
        <v>3</v>
      </c>
      <c r="N87" s="171" t="s">
        <v>44</v>
      </c>
      <c r="O87" s="65"/>
      <c r="P87" s="172">
        <f>O87*H87</f>
        <v>0</v>
      </c>
      <c r="Q87" s="172">
        <v>0</v>
      </c>
      <c r="R87" s="172">
        <f>Q87*H87</f>
        <v>0</v>
      </c>
      <c r="S87" s="172">
        <v>0</v>
      </c>
      <c r="T87" s="173">
        <f>S87*H87</f>
        <v>0</v>
      </c>
      <c r="AR87" s="17" t="s">
        <v>133</v>
      </c>
      <c r="AT87" s="17" t="s">
        <v>128</v>
      </c>
      <c r="AU87" s="17" t="s">
        <v>83</v>
      </c>
      <c r="AY87" s="17" t="s">
        <v>125</v>
      </c>
      <c r="BE87" s="174">
        <f>IF(N87="základní",J87,0)</f>
        <v>0</v>
      </c>
      <c r="BF87" s="174">
        <f>IF(N87="snížená",J87,0)</f>
        <v>0</v>
      </c>
      <c r="BG87" s="174">
        <f>IF(N87="zákl. přenesená",J87,0)</f>
        <v>0</v>
      </c>
      <c r="BH87" s="174">
        <f>IF(N87="sníž. přenesená",J87,0)</f>
        <v>0</v>
      </c>
      <c r="BI87" s="174">
        <f>IF(N87="nulová",J87,0)</f>
        <v>0</v>
      </c>
      <c r="BJ87" s="17" t="s">
        <v>81</v>
      </c>
      <c r="BK87" s="174">
        <f>ROUND(I87*H87,2)</f>
        <v>0</v>
      </c>
      <c r="BL87" s="17" t="s">
        <v>133</v>
      </c>
      <c r="BM87" s="17" t="s">
        <v>138</v>
      </c>
    </row>
    <row r="88" s="1" customFormat="1">
      <c r="B88" s="35"/>
      <c r="D88" s="175" t="s">
        <v>139</v>
      </c>
      <c r="F88" s="176" t="s">
        <v>140</v>
      </c>
      <c r="I88" s="108"/>
      <c r="L88" s="35"/>
      <c r="M88" s="177"/>
      <c r="N88" s="65"/>
      <c r="O88" s="65"/>
      <c r="P88" s="65"/>
      <c r="Q88" s="65"/>
      <c r="R88" s="65"/>
      <c r="S88" s="65"/>
      <c r="T88" s="66"/>
      <c r="AT88" s="17" t="s">
        <v>139</v>
      </c>
      <c r="AU88" s="17" t="s">
        <v>83</v>
      </c>
    </row>
    <row r="89" s="1" customFormat="1">
      <c r="B89" s="35"/>
      <c r="D89" s="175" t="s">
        <v>141</v>
      </c>
      <c r="F89" s="176" t="s">
        <v>142</v>
      </c>
      <c r="I89" s="108"/>
      <c r="L89" s="35"/>
      <c r="M89" s="177"/>
      <c r="N89" s="65"/>
      <c r="O89" s="65"/>
      <c r="P89" s="65"/>
      <c r="Q89" s="65"/>
      <c r="R89" s="65"/>
      <c r="S89" s="65"/>
      <c r="T89" s="66"/>
      <c r="AT89" s="17" t="s">
        <v>141</v>
      </c>
      <c r="AU89" s="17" t="s">
        <v>83</v>
      </c>
    </row>
    <row r="90" s="1" customFormat="1" ht="16.5" customHeight="1">
      <c r="B90" s="162"/>
      <c r="C90" s="163" t="s">
        <v>143</v>
      </c>
      <c r="D90" s="163" t="s">
        <v>128</v>
      </c>
      <c r="E90" s="164" t="s">
        <v>144</v>
      </c>
      <c r="F90" s="165" t="s">
        <v>145</v>
      </c>
      <c r="G90" s="166" t="s">
        <v>131</v>
      </c>
      <c r="H90" s="167">
        <v>119</v>
      </c>
      <c r="I90" s="168"/>
      <c r="J90" s="169">
        <f>ROUND(I90*H90,2)</f>
        <v>0</v>
      </c>
      <c r="K90" s="165" t="s">
        <v>132</v>
      </c>
      <c r="L90" s="35"/>
      <c r="M90" s="170" t="s">
        <v>3</v>
      </c>
      <c r="N90" s="171" t="s">
        <v>44</v>
      </c>
      <c r="O90" s="65"/>
      <c r="P90" s="172">
        <f>O90*H90</f>
        <v>0</v>
      </c>
      <c r="Q90" s="172">
        <v>0</v>
      </c>
      <c r="R90" s="172">
        <f>Q90*H90</f>
        <v>0</v>
      </c>
      <c r="S90" s="172">
        <v>0</v>
      </c>
      <c r="T90" s="173">
        <f>S90*H90</f>
        <v>0</v>
      </c>
      <c r="AR90" s="17" t="s">
        <v>133</v>
      </c>
      <c r="AT90" s="17" t="s">
        <v>128</v>
      </c>
      <c r="AU90" s="17" t="s">
        <v>83</v>
      </c>
      <c r="AY90" s="17" t="s">
        <v>125</v>
      </c>
      <c r="BE90" s="174">
        <f>IF(N90="základní",J90,0)</f>
        <v>0</v>
      </c>
      <c r="BF90" s="174">
        <f>IF(N90="snížená",J90,0)</f>
        <v>0</v>
      </c>
      <c r="BG90" s="174">
        <f>IF(N90="zákl. přenesená",J90,0)</f>
        <v>0</v>
      </c>
      <c r="BH90" s="174">
        <f>IF(N90="sníž. přenesená",J90,0)</f>
        <v>0</v>
      </c>
      <c r="BI90" s="174">
        <f>IF(N90="nulová",J90,0)</f>
        <v>0</v>
      </c>
      <c r="BJ90" s="17" t="s">
        <v>81</v>
      </c>
      <c r="BK90" s="174">
        <f>ROUND(I90*H90,2)</f>
        <v>0</v>
      </c>
      <c r="BL90" s="17" t="s">
        <v>133</v>
      </c>
      <c r="BM90" s="17" t="s">
        <v>146</v>
      </c>
    </row>
    <row r="91" s="1" customFormat="1">
      <c r="B91" s="35"/>
      <c r="D91" s="175" t="s">
        <v>139</v>
      </c>
      <c r="F91" s="176" t="s">
        <v>147</v>
      </c>
      <c r="I91" s="108"/>
      <c r="L91" s="35"/>
      <c r="M91" s="177"/>
      <c r="N91" s="65"/>
      <c r="O91" s="65"/>
      <c r="P91" s="65"/>
      <c r="Q91" s="65"/>
      <c r="R91" s="65"/>
      <c r="S91" s="65"/>
      <c r="T91" s="66"/>
      <c r="AT91" s="17" t="s">
        <v>139</v>
      </c>
      <c r="AU91" s="17" t="s">
        <v>83</v>
      </c>
    </row>
    <row r="92" s="1" customFormat="1" ht="16.5" customHeight="1">
      <c r="B92" s="162"/>
      <c r="C92" s="163" t="s">
        <v>133</v>
      </c>
      <c r="D92" s="163" t="s">
        <v>128</v>
      </c>
      <c r="E92" s="164" t="s">
        <v>148</v>
      </c>
      <c r="F92" s="165" t="s">
        <v>149</v>
      </c>
      <c r="G92" s="166" t="s">
        <v>131</v>
      </c>
      <c r="H92" s="167">
        <v>119</v>
      </c>
      <c r="I92" s="168"/>
      <c r="J92" s="169">
        <f>ROUND(I92*H92,2)</f>
        <v>0</v>
      </c>
      <c r="K92" s="165" t="s">
        <v>132</v>
      </c>
      <c r="L92" s="35"/>
      <c r="M92" s="170" t="s">
        <v>3</v>
      </c>
      <c r="N92" s="171" t="s">
        <v>44</v>
      </c>
      <c r="O92" s="65"/>
      <c r="P92" s="172">
        <f>O92*H92</f>
        <v>0</v>
      </c>
      <c r="Q92" s="172">
        <v>0</v>
      </c>
      <c r="R92" s="172">
        <f>Q92*H92</f>
        <v>0</v>
      </c>
      <c r="S92" s="172">
        <v>0</v>
      </c>
      <c r="T92" s="173">
        <f>S92*H92</f>
        <v>0</v>
      </c>
      <c r="AR92" s="17" t="s">
        <v>133</v>
      </c>
      <c r="AT92" s="17" t="s">
        <v>128</v>
      </c>
      <c r="AU92" s="17" t="s">
        <v>83</v>
      </c>
      <c r="AY92" s="17" t="s">
        <v>125</v>
      </c>
      <c r="BE92" s="174">
        <f>IF(N92="základní",J92,0)</f>
        <v>0</v>
      </c>
      <c r="BF92" s="174">
        <f>IF(N92="snížená",J92,0)</f>
        <v>0</v>
      </c>
      <c r="BG92" s="174">
        <f>IF(N92="zákl. přenesená",J92,0)</f>
        <v>0</v>
      </c>
      <c r="BH92" s="174">
        <f>IF(N92="sníž. přenesená",J92,0)</f>
        <v>0</v>
      </c>
      <c r="BI92" s="174">
        <f>IF(N92="nulová",J92,0)</f>
        <v>0</v>
      </c>
      <c r="BJ92" s="17" t="s">
        <v>81</v>
      </c>
      <c r="BK92" s="174">
        <f>ROUND(I92*H92,2)</f>
        <v>0</v>
      </c>
      <c r="BL92" s="17" t="s">
        <v>133</v>
      </c>
      <c r="BM92" s="17" t="s">
        <v>150</v>
      </c>
    </row>
    <row r="93" s="1" customFormat="1">
      <c r="B93" s="35"/>
      <c r="D93" s="175" t="s">
        <v>139</v>
      </c>
      <c r="F93" s="176" t="s">
        <v>147</v>
      </c>
      <c r="I93" s="108"/>
      <c r="L93" s="35"/>
      <c r="M93" s="177"/>
      <c r="N93" s="65"/>
      <c r="O93" s="65"/>
      <c r="P93" s="65"/>
      <c r="Q93" s="65"/>
      <c r="R93" s="65"/>
      <c r="S93" s="65"/>
      <c r="T93" s="66"/>
      <c r="AT93" s="17" t="s">
        <v>139</v>
      </c>
      <c r="AU93" s="17" t="s">
        <v>83</v>
      </c>
    </row>
    <row r="94" s="1" customFormat="1" ht="22.5" customHeight="1">
      <c r="B94" s="162"/>
      <c r="C94" s="163" t="s">
        <v>151</v>
      </c>
      <c r="D94" s="163" t="s">
        <v>128</v>
      </c>
      <c r="E94" s="164" t="s">
        <v>152</v>
      </c>
      <c r="F94" s="165" t="s">
        <v>153</v>
      </c>
      <c r="G94" s="166" t="s">
        <v>131</v>
      </c>
      <c r="H94" s="167">
        <v>119</v>
      </c>
      <c r="I94" s="168"/>
      <c r="J94" s="169">
        <f>ROUND(I94*H94,2)</f>
        <v>0</v>
      </c>
      <c r="K94" s="165" t="s">
        <v>132</v>
      </c>
      <c r="L94" s="35"/>
      <c r="M94" s="170" t="s">
        <v>3</v>
      </c>
      <c r="N94" s="171" t="s">
        <v>44</v>
      </c>
      <c r="O94" s="65"/>
      <c r="P94" s="172">
        <f>O94*H94</f>
        <v>0</v>
      </c>
      <c r="Q94" s="172">
        <v>0</v>
      </c>
      <c r="R94" s="172">
        <f>Q94*H94</f>
        <v>0</v>
      </c>
      <c r="S94" s="172">
        <v>0.0395</v>
      </c>
      <c r="T94" s="173">
        <f>S94*H94</f>
        <v>4.7004999999999999</v>
      </c>
      <c r="AR94" s="17" t="s">
        <v>133</v>
      </c>
      <c r="AT94" s="17" t="s">
        <v>128</v>
      </c>
      <c r="AU94" s="17" t="s">
        <v>83</v>
      </c>
      <c r="AY94" s="17" t="s">
        <v>125</v>
      </c>
      <c r="BE94" s="174">
        <f>IF(N94="základní",J94,0)</f>
        <v>0</v>
      </c>
      <c r="BF94" s="174">
        <f>IF(N94="snížená",J94,0)</f>
        <v>0</v>
      </c>
      <c r="BG94" s="174">
        <f>IF(N94="zákl. přenesená",J94,0)</f>
        <v>0</v>
      </c>
      <c r="BH94" s="174">
        <f>IF(N94="sníž. přenesená",J94,0)</f>
        <v>0</v>
      </c>
      <c r="BI94" s="174">
        <f>IF(N94="nulová",J94,0)</f>
        <v>0</v>
      </c>
      <c r="BJ94" s="17" t="s">
        <v>81</v>
      </c>
      <c r="BK94" s="174">
        <f>ROUND(I94*H94,2)</f>
        <v>0</v>
      </c>
      <c r="BL94" s="17" t="s">
        <v>133</v>
      </c>
      <c r="BM94" s="17" t="s">
        <v>154</v>
      </c>
    </row>
    <row r="95" s="1" customFormat="1">
      <c r="B95" s="35"/>
      <c r="D95" s="175" t="s">
        <v>139</v>
      </c>
      <c r="F95" s="176" t="s">
        <v>155</v>
      </c>
      <c r="I95" s="108"/>
      <c r="L95" s="35"/>
      <c r="M95" s="177"/>
      <c r="N95" s="65"/>
      <c r="O95" s="65"/>
      <c r="P95" s="65"/>
      <c r="Q95" s="65"/>
      <c r="R95" s="65"/>
      <c r="S95" s="65"/>
      <c r="T95" s="66"/>
      <c r="AT95" s="17" t="s">
        <v>139</v>
      </c>
      <c r="AU95" s="17" t="s">
        <v>83</v>
      </c>
    </row>
    <row r="96" s="1" customFormat="1">
      <c r="B96" s="35"/>
      <c r="D96" s="175" t="s">
        <v>141</v>
      </c>
      <c r="F96" s="176" t="s">
        <v>156</v>
      </c>
      <c r="I96" s="108"/>
      <c r="L96" s="35"/>
      <c r="M96" s="177"/>
      <c r="N96" s="65"/>
      <c r="O96" s="65"/>
      <c r="P96" s="65"/>
      <c r="Q96" s="65"/>
      <c r="R96" s="65"/>
      <c r="S96" s="65"/>
      <c r="T96" s="66"/>
      <c r="AT96" s="17" t="s">
        <v>141</v>
      </c>
      <c r="AU96" s="17" t="s">
        <v>83</v>
      </c>
    </row>
    <row r="97" s="11" customFormat="1">
      <c r="B97" s="178"/>
      <c r="D97" s="175" t="s">
        <v>157</v>
      </c>
      <c r="E97" s="179" t="s">
        <v>3</v>
      </c>
      <c r="F97" s="180" t="s">
        <v>158</v>
      </c>
      <c r="H97" s="181">
        <v>107.09999999999999</v>
      </c>
      <c r="I97" s="182"/>
      <c r="L97" s="178"/>
      <c r="M97" s="183"/>
      <c r="N97" s="184"/>
      <c r="O97" s="184"/>
      <c r="P97" s="184"/>
      <c r="Q97" s="184"/>
      <c r="R97" s="184"/>
      <c r="S97" s="184"/>
      <c r="T97" s="185"/>
      <c r="AT97" s="179" t="s">
        <v>157</v>
      </c>
      <c r="AU97" s="179" t="s">
        <v>83</v>
      </c>
      <c r="AV97" s="11" t="s">
        <v>83</v>
      </c>
      <c r="AW97" s="11" t="s">
        <v>34</v>
      </c>
      <c r="AX97" s="11" t="s">
        <v>73</v>
      </c>
      <c r="AY97" s="179" t="s">
        <v>125</v>
      </c>
    </row>
    <row r="98" s="11" customFormat="1">
      <c r="B98" s="178"/>
      <c r="D98" s="175" t="s">
        <v>157</v>
      </c>
      <c r="E98" s="179" t="s">
        <v>3</v>
      </c>
      <c r="F98" s="180" t="s">
        <v>159</v>
      </c>
      <c r="H98" s="181">
        <v>11.9</v>
      </c>
      <c r="I98" s="182"/>
      <c r="L98" s="178"/>
      <c r="M98" s="183"/>
      <c r="N98" s="184"/>
      <c r="O98" s="184"/>
      <c r="P98" s="184"/>
      <c r="Q98" s="184"/>
      <c r="R98" s="184"/>
      <c r="S98" s="184"/>
      <c r="T98" s="185"/>
      <c r="AT98" s="179" t="s">
        <v>157</v>
      </c>
      <c r="AU98" s="179" t="s">
        <v>83</v>
      </c>
      <c r="AV98" s="11" t="s">
        <v>83</v>
      </c>
      <c r="AW98" s="11" t="s">
        <v>34</v>
      </c>
      <c r="AX98" s="11" t="s">
        <v>73</v>
      </c>
      <c r="AY98" s="179" t="s">
        <v>125</v>
      </c>
    </row>
    <row r="99" s="12" customFormat="1">
      <c r="B99" s="186"/>
      <c r="D99" s="175" t="s">
        <v>157</v>
      </c>
      <c r="E99" s="187" t="s">
        <v>3</v>
      </c>
      <c r="F99" s="188" t="s">
        <v>160</v>
      </c>
      <c r="H99" s="189">
        <v>119</v>
      </c>
      <c r="I99" s="190"/>
      <c r="L99" s="186"/>
      <c r="M99" s="191"/>
      <c r="N99" s="192"/>
      <c r="O99" s="192"/>
      <c r="P99" s="192"/>
      <c r="Q99" s="192"/>
      <c r="R99" s="192"/>
      <c r="S99" s="192"/>
      <c r="T99" s="193"/>
      <c r="AT99" s="187" t="s">
        <v>157</v>
      </c>
      <c r="AU99" s="187" t="s">
        <v>83</v>
      </c>
      <c r="AV99" s="12" t="s">
        <v>133</v>
      </c>
      <c r="AW99" s="12" t="s">
        <v>34</v>
      </c>
      <c r="AX99" s="12" t="s">
        <v>81</v>
      </c>
      <c r="AY99" s="187" t="s">
        <v>125</v>
      </c>
    </row>
    <row r="100" s="1" customFormat="1" ht="16.5" customHeight="1">
      <c r="B100" s="162"/>
      <c r="C100" s="163" t="s">
        <v>161</v>
      </c>
      <c r="D100" s="163" t="s">
        <v>128</v>
      </c>
      <c r="E100" s="164" t="s">
        <v>162</v>
      </c>
      <c r="F100" s="165" t="s">
        <v>163</v>
      </c>
      <c r="G100" s="166" t="s">
        <v>131</v>
      </c>
      <c r="H100" s="167">
        <v>119</v>
      </c>
      <c r="I100" s="168"/>
      <c r="J100" s="169">
        <f>ROUND(I100*H100,2)</f>
        <v>0</v>
      </c>
      <c r="K100" s="165" t="s">
        <v>132</v>
      </c>
      <c r="L100" s="35"/>
      <c r="M100" s="170" t="s">
        <v>3</v>
      </c>
      <c r="N100" s="171" t="s">
        <v>44</v>
      </c>
      <c r="O100" s="65"/>
      <c r="P100" s="172">
        <f>O100*H100</f>
        <v>0</v>
      </c>
      <c r="Q100" s="172">
        <v>0</v>
      </c>
      <c r="R100" s="172">
        <f>Q100*H100</f>
        <v>0</v>
      </c>
      <c r="S100" s="172">
        <v>0</v>
      </c>
      <c r="T100" s="173">
        <f>S100*H100</f>
        <v>0</v>
      </c>
      <c r="AR100" s="17" t="s">
        <v>133</v>
      </c>
      <c r="AT100" s="17" t="s">
        <v>128</v>
      </c>
      <c r="AU100" s="17" t="s">
        <v>83</v>
      </c>
      <c r="AY100" s="17" t="s">
        <v>125</v>
      </c>
      <c r="BE100" s="174">
        <f>IF(N100="základní",J100,0)</f>
        <v>0</v>
      </c>
      <c r="BF100" s="174">
        <f>IF(N100="snížená",J100,0)</f>
        <v>0</v>
      </c>
      <c r="BG100" s="174">
        <f>IF(N100="zákl. přenesená",J100,0)</f>
        <v>0</v>
      </c>
      <c r="BH100" s="174">
        <f>IF(N100="sníž. přenesená",J100,0)</f>
        <v>0</v>
      </c>
      <c r="BI100" s="174">
        <f>IF(N100="nulová",J100,0)</f>
        <v>0</v>
      </c>
      <c r="BJ100" s="17" t="s">
        <v>81</v>
      </c>
      <c r="BK100" s="174">
        <f>ROUND(I100*H100,2)</f>
        <v>0</v>
      </c>
      <c r="BL100" s="17" t="s">
        <v>133</v>
      </c>
      <c r="BM100" s="17" t="s">
        <v>164</v>
      </c>
    </row>
    <row r="101" s="1" customFormat="1">
      <c r="B101" s="35"/>
      <c r="D101" s="175" t="s">
        <v>139</v>
      </c>
      <c r="F101" s="176" t="s">
        <v>155</v>
      </c>
      <c r="I101" s="108"/>
      <c r="L101" s="35"/>
      <c r="M101" s="177"/>
      <c r="N101" s="65"/>
      <c r="O101" s="65"/>
      <c r="P101" s="65"/>
      <c r="Q101" s="65"/>
      <c r="R101" s="65"/>
      <c r="S101" s="65"/>
      <c r="T101" s="66"/>
      <c r="AT101" s="17" t="s">
        <v>139</v>
      </c>
      <c r="AU101" s="17" t="s">
        <v>83</v>
      </c>
    </row>
    <row r="102" s="1" customFormat="1">
      <c r="B102" s="35"/>
      <c r="D102" s="175" t="s">
        <v>141</v>
      </c>
      <c r="F102" s="176" t="s">
        <v>165</v>
      </c>
      <c r="I102" s="108"/>
      <c r="L102" s="35"/>
      <c r="M102" s="177"/>
      <c r="N102" s="65"/>
      <c r="O102" s="65"/>
      <c r="P102" s="65"/>
      <c r="Q102" s="65"/>
      <c r="R102" s="65"/>
      <c r="S102" s="65"/>
      <c r="T102" s="66"/>
      <c r="AT102" s="17" t="s">
        <v>141</v>
      </c>
      <c r="AU102" s="17" t="s">
        <v>83</v>
      </c>
    </row>
    <row r="103" s="1" customFormat="1" ht="16.5" customHeight="1">
      <c r="B103" s="162"/>
      <c r="C103" s="163" t="s">
        <v>166</v>
      </c>
      <c r="D103" s="163" t="s">
        <v>128</v>
      </c>
      <c r="E103" s="164" t="s">
        <v>167</v>
      </c>
      <c r="F103" s="165" t="s">
        <v>168</v>
      </c>
      <c r="G103" s="166" t="s">
        <v>131</v>
      </c>
      <c r="H103" s="167">
        <v>107.09999999999999</v>
      </c>
      <c r="I103" s="168"/>
      <c r="J103" s="169">
        <f>ROUND(I103*H103,2)</f>
        <v>0</v>
      </c>
      <c r="K103" s="165" t="s">
        <v>132</v>
      </c>
      <c r="L103" s="35"/>
      <c r="M103" s="170" t="s">
        <v>3</v>
      </c>
      <c r="N103" s="171" t="s">
        <v>44</v>
      </c>
      <c r="O103" s="65"/>
      <c r="P103" s="172">
        <f>O103*H103</f>
        <v>0</v>
      </c>
      <c r="Q103" s="172">
        <v>0.039081999999999999</v>
      </c>
      <c r="R103" s="172">
        <f>Q103*H103</f>
        <v>4.1856821999999996</v>
      </c>
      <c r="S103" s="172">
        <v>0</v>
      </c>
      <c r="T103" s="173">
        <f>S103*H103</f>
        <v>0</v>
      </c>
      <c r="AR103" s="17" t="s">
        <v>133</v>
      </c>
      <c r="AT103" s="17" t="s">
        <v>128</v>
      </c>
      <c r="AU103" s="17" t="s">
        <v>83</v>
      </c>
      <c r="AY103" s="17" t="s">
        <v>125</v>
      </c>
      <c r="BE103" s="174">
        <f>IF(N103="základní",J103,0)</f>
        <v>0</v>
      </c>
      <c r="BF103" s="174">
        <f>IF(N103="snížená",J103,0)</f>
        <v>0</v>
      </c>
      <c r="BG103" s="174">
        <f>IF(N103="zákl. přenesená",J103,0)</f>
        <v>0</v>
      </c>
      <c r="BH103" s="174">
        <f>IF(N103="sníž. přenesená",J103,0)</f>
        <v>0</v>
      </c>
      <c r="BI103" s="174">
        <f>IF(N103="nulová",J103,0)</f>
        <v>0</v>
      </c>
      <c r="BJ103" s="17" t="s">
        <v>81</v>
      </c>
      <c r="BK103" s="174">
        <f>ROUND(I103*H103,2)</f>
        <v>0</v>
      </c>
      <c r="BL103" s="17" t="s">
        <v>133</v>
      </c>
      <c r="BM103" s="17" t="s">
        <v>169</v>
      </c>
    </row>
    <row r="104" s="1" customFormat="1">
      <c r="B104" s="35"/>
      <c r="D104" s="175" t="s">
        <v>139</v>
      </c>
      <c r="F104" s="176" t="s">
        <v>170</v>
      </c>
      <c r="I104" s="108"/>
      <c r="L104" s="35"/>
      <c r="M104" s="177"/>
      <c r="N104" s="65"/>
      <c r="O104" s="65"/>
      <c r="P104" s="65"/>
      <c r="Q104" s="65"/>
      <c r="R104" s="65"/>
      <c r="S104" s="65"/>
      <c r="T104" s="66"/>
      <c r="AT104" s="17" t="s">
        <v>139</v>
      </c>
      <c r="AU104" s="17" t="s">
        <v>83</v>
      </c>
    </row>
    <row r="105" s="1" customFormat="1">
      <c r="B105" s="35"/>
      <c r="D105" s="175" t="s">
        <v>141</v>
      </c>
      <c r="F105" s="176" t="s">
        <v>171</v>
      </c>
      <c r="I105" s="108"/>
      <c r="L105" s="35"/>
      <c r="M105" s="177"/>
      <c r="N105" s="65"/>
      <c r="O105" s="65"/>
      <c r="P105" s="65"/>
      <c r="Q105" s="65"/>
      <c r="R105" s="65"/>
      <c r="S105" s="65"/>
      <c r="T105" s="66"/>
      <c r="AT105" s="17" t="s">
        <v>141</v>
      </c>
      <c r="AU105" s="17" t="s">
        <v>83</v>
      </c>
    </row>
    <row r="106" s="11" customFormat="1">
      <c r="B106" s="178"/>
      <c r="D106" s="175" t="s">
        <v>157</v>
      </c>
      <c r="E106" s="179" t="s">
        <v>3</v>
      </c>
      <c r="F106" s="180" t="s">
        <v>172</v>
      </c>
      <c r="H106" s="181">
        <v>107.09999999999999</v>
      </c>
      <c r="I106" s="182"/>
      <c r="L106" s="178"/>
      <c r="M106" s="183"/>
      <c r="N106" s="184"/>
      <c r="O106" s="184"/>
      <c r="P106" s="184"/>
      <c r="Q106" s="184"/>
      <c r="R106" s="184"/>
      <c r="S106" s="184"/>
      <c r="T106" s="185"/>
      <c r="AT106" s="179" t="s">
        <v>157</v>
      </c>
      <c r="AU106" s="179" t="s">
        <v>83</v>
      </c>
      <c r="AV106" s="11" t="s">
        <v>83</v>
      </c>
      <c r="AW106" s="11" t="s">
        <v>34</v>
      </c>
      <c r="AX106" s="11" t="s">
        <v>81</v>
      </c>
      <c r="AY106" s="179" t="s">
        <v>125</v>
      </c>
    </row>
    <row r="107" s="1" customFormat="1" ht="16.5" customHeight="1">
      <c r="B107" s="162"/>
      <c r="C107" s="163" t="s">
        <v>173</v>
      </c>
      <c r="D107" s="163" t="s">
        <v>128</v>
      </c>
      <c r="E107" s="164" t="s">
        <v>174</v>
      </c>
      <c r="F107" s="165" t="s">
        <v>175</v>
      </c>
      <c r="G107" s="166" t="s">
        <v>131</v>
      </c>
      <c r="H107" s="167">
        <v>11.9</v>
      </c>
      <c r="I107" s="168"/>
      <c r="J107" s="169">
        <f>ROUND(I107*H107,2)</f>
        <v>0</v>
      </c>
      <c r="K107" s="165" t="s">
        <v>3</v>
      </c>
      <c r="L107" s="35"/>
      <c r="M107" s="170" t="s">
        <v>3</v>
      </c>
      <c r="N107" s="171" t="s">
        <v>44</v>
      </c>
      <c r="O107" s="65"/>
      <c r="P107" s="172">
        <f>O107*H107</f>
        <v>0</v>
      </c>
      <c r="Q107" s="172">
        <v>0.039079999999999997</v>
      </c>
      <c r="R107" s="172">
        <f>Q107*H107</f>
        <v>0.46505199999999997</v>
      </c>
      <c r="S107" s="172">
        <v>0</v>
      </c>
      <c r="T107" s="173">
        <f>S107*H107</f>
        <v>0</v>
      </c>
      <c r="AR107" s="17" t="s">
        <v>133</v>
      </c>
      <c r="AT107" s="17" t="s">
        <v>128</v>
      </c>
      <c r="AU107" s="17" t="s">
        <v>83</v>
      </c>
      <c r="AY107" s="17" t="s">
        <v>125</v>
      </c>
      <c r="BE107" s="174">
        <f>IF(N107="základní",J107,0)</f>
        <v>0</v>
      </c>
      <c r="BF107" s="174">
        <f>IF(N107="snížená",J107,0)</f>
        <v>0</v>
      </c>
      <c r="BG107" s="174">
        <f>IF(N107="zákl. přenesená",J107,0)</f>
        <v>0</v>
      </c>
      <c r="BH107" s="174">
        <f>IF(N107="sníž. přenesená",J107,0)</f>
        <v>0</v>
      </c>
      <c r="BI107" s="174">
        <f>IF(N107="nulová",J107,0)</f>
        <v>0</v>
      </c>
      <c r="BJ107" s="17" t="s">
        <v>81</v>
      </c>
      <c r="BK107" s="174">
        <f>ROUND(I107*H107,2)</f>
        <v>0</v>
      </c>
      <c r="BL107" s="17" t="s">
        <v>133</v>
      </c>
      <c r="BM107" s="17" t="s">
        <v>176</v>
      </c>
    </row>
    <row r="108" s="1" customFormat="1">
      <c r="B108" s="35"/>
      <c r="D108" s="175" t="s">
        <v>139</v>
      </c>
      <c r="F108" s="176" t="s">
        <v>170</v>
      </c>
      <c r="I108" s="108"/>
      <c r="L108" s="35"/>
      <c r="M108" s="177"/>
      <c r="N108" s="65"/>
      <c r="O108" s="65"/>
      <c r="P108" s="65"/>
      <c r="Q108" s="65"/>
      <c r="R108" s="65"/>
      <c r="S108" s="65"/>
      <c r="T108" s="66"/>
      <c r="AT108" s="17" t="s">
        <v>139</v>
      </c>
      <c r="AU108" s="17" t="s">
        <v>83</v>
      </c>
    </row>
    <row r="109" s="1" customFormat="1">
      <c r="B109" s="35"/>
      <c r="D109" s="175" t="s">
        <v>141</v>
      </c>
      <c r="F109" s="176" t="s">
        <v>177</v>
      </c>
      <c r="I109" s="108"/>
      <c r="L109" s="35"/>
      <c r="M109" s="177"/>
      <c r="N109" s="65"/>
      <c r="O109" s="65"/>
      <c r="P109" s="65"/>
      <c r="Q109" s="65"/>
      <c r="R109" s="65"/>
      <c r="S109" s="65"/>
      <c r="T109" s="66"/>
      <c r="AT109" s="17" t="s">
        <v>141</v>
      </c>
      <c r="AU109" s="17" t="s">
        <v>83</v>
      </c>
    </row>
    <row r="110" s="11" customFormat="1">
      <c r="B110" s="178"/>
      <c r="D110" s="175" t="s">
        <v>157</v>
      </c>
      <c r="E110" s="179" t="s">
        <v>3</v>
      </c>
      <c r="F110" s="180" t="s">
        <v>178</v>
      </c>
      <c r="H110" s="181">
        <v>11.9</v>
      </c>
      <c r="I110" s="182"/>
      <c r="L110" s="178"/>
      <c r="M110" s="183"/>
      <c r="N110" s="184"/>
      <c r="O110" s="184"/>
      <c r="P110" s="184"/>
      <c r="Q110" s="184"/>
      <c r="R110" s="184"/>
      <c r="S110" s="184"/>
      <c r="T110" s="185"/>
      <c r="AT110" s="179" t="s">
        <v>157</v>
      </c>
      <c r="AU110" s="179" t="s">
        <v>83</v>
      </c>
      <c r="AV110" s="11" t="s">
        <v>83</v>
      </c>
      <c r="AW110" s="11" t="s">
        <v>34</v>
      </c>
      <c r="AX110" s="11" t="s">
        <v>81</v>
      </c>
      <c r="AY110" s="179" t="s">
        <v>125</v>
      </c>
    </row>
    <row r="111" s="1" customFormat="1" ht="16.5" customHeight="1">
      <c r="B111" s="162"/>
      <c r="C111" s="163" t="s">
        <v>126</v>
      </c>
      <c r="D111" s="163" t="s">
        <v>128</v>
      </c>
      <c r="E111" s="164" t="s">
        <v>179</v>
      </c>
      <c r="F111" s="165" t="s">
        <v>180</v>
      </c>
      <c r="G111" s="166" t="s">
        <v>131</v>
      </c>
      <c r="H111" s="167">
        <v>119</v>
      </c>
      <c r="I111" s="168"/>
      <c r="J111" s="169">
        <f>ROUND(I111*H111,2)</f>
        <v>0</v>
      </c>
      <c r="K111" s="165" t="s">
        <v>132</v>
      </c>
      <c r="L111" s="35"/>
      <c r="M111" s="170" t="s">
        <v>3</v>
      </c>
      <c r="N111" s="171" t="s">
        <v>44</v>
      </c>
      <c r="O111" s="65"/>
      <c r="P111" s="172">
        <f>O111*H111</f>
        <v>0</v>
      </c>
      <c r="Q111" s="172">
        <v>0</v>
      </c>
      <c r="R111" s="172">
        <f>Q111*H111</f>
        <v>0</v>
      </c>
      <c r="S111" s="172">
        <v>0</v>
      </c>
      <c r="T111" s="173">
        <f>S111*H111</f>
        <v>0</v>
      </c>
      <c r="AR111" s="17" t="s">
        <v>133</v>
      </c>
      <c r="AT111" s="17" t="s">
        <v>128</v>
      </c>
      <c r="AU111" s="17" t="s">
        <v>83</v>
      </c>
      <c r="AY111" s="17" t="s">
        <v>125</v>
      </c>
      <c r="BE111" s="174">
        <f>IF(N111="základní",J111,0)</f>
        <v>0</v>
      </c>
      <c r="BF111" s="174">
        <f>IF(N111="snížená",J111,0)</f>
        <v>0</v>
      </c>
      <c r="BG111" s="174">
        <f>IF(N111="zákl. přenesená",J111,0)</f>
        <v>0</v>
      </c>
      <c r="BH111" s="174">
        <f>IF(N111="sníž. přenesená",J111,0)</f>
        <v>0</v>
      </c>
      <c r="BI111" s="174">
        <f>IF(N111="nulová",J111,0)</f>
        <v>0</v>
      </c>
      <c r="BJ111" s="17" t="s">
        <v>81</v>
      </c>
      <c r="BK111" s="174">
        <f>ROUND(I111*H111,2)</f>
        <v>0</v>
      </c>
      <c r="BL111" s="17" t="s">
        <v>133</v>
      </c>
      <c r="BM111" s="17" t="s">
        <v>181</v>
      </c>
    </row>
    <row r="112" s="1" customFormat="1">
      <c r="B112" s="35"/>
      <c r="D112" s="175" t="s">
        <v>139</v>
      </c>
      <c r="F112" s="176" t="s">
        <v>182</v>
      </c>
      <c r="I112" s="108"/>
      <c r="L112" s="35"/>
      <c r="M112" s="177"/>
      <c r="N112" s="65"/>
      <c r="O112" s="65"/>
      <c r="P112" s="65"/>
      <c r="Q112" s="65"/>
      <c r="R112" s="65"/>
      <c r="S112" s="65"/>
      <c r="T112" s="66"/>
      <c r="AT112" s="17" t="s">
        <v>139</v>
      </c>
      <c r="AU112" s="17" t="s">
        <v>83</v>
      </c>
    </row>
    <row r="113" s="1" customFormat="1">
      <c r="B113" s="35"/>
      <c r="D113" s="175" t="s">
        <v>141</v>
      </c>
      <c r="F113" s="176" t="s">
        <v>183</v>
      </c>
      <c r="I113" s="108"/>
      <c r="L113" s="35"/>
      <c r="M113" s="177"/>
      <c r="N113" s="65"/>
      <c r="O113" s="65"/>
      <c r="P113" s="65"/>
      <c r="Q113" s="65"/>
      <c r="R113" s="65"/>
      <c r="S113" s="65"/>
      <c r="T113" s="66"/>
      <c r="AT113" s="17" t="s">
        <v>141</v>
      </c>
      <c r="AU113" s="17" t="s">
        <v>83</v>
      </c>
    </row>
    <row r="114" s="1" customFormat="1" ht="16.5" customHeight="1">
      <c r="B114" s="162"/>
      <c r="C114" s="163" t="s">
        <v>184</v>
      </c>
      <c r="D114" s="163" t="s">
        <v>128</v>
      </c>
      <c r="E114" s="164" t="s">
        <v>185</v>
      </c>
      <c r="F114" s="165" t="s">
        <v>186</v>
      </c>
      <c r="G114" s="166" t="s">
        <v>187</v>
      </c>
      <c r="H114" s="167">
        <v>119</v>
      </c>
      <c r="I114" s="168"/>
      <c r="J114" s="169">
        <f>ROUND(I114*H114,2)</f>
        <v>0</v>
      </c>
      <c r="K114" s="165" t="s">
        <v>3</v>
      </c>
      <c r="L114" s="35"/>
      <c r="M114" s="170" t="s">
        <v>3</v>
      </c>
      <c r="N114" s="171" t="s">
        <v>44</v>
      </c>
      <c r="O114" s="65"/>
      <c r="P114" s="172">
        <f>O114*H114</f>
        <v>0</v>
      </c>
      <c r="Q114" s="172">
        <v>0.070930000000000007</v>
      </c>
      <c r="R114" s="172">
        <f>Q114*H114</f>
        <v>8.4406700000000008</v>
      </c>
      <c r="S114" s="172">
        <v>0</v>
      </c>
      <c r="T114" s="173">
        <f>S114*H114</f>
        <v>0</v>
      </c>
      <c r="AR114" s="17" t="s">
        <v>133</v>
      </c>
      <c r="AT114" s="17" t="s">
        <v>128</v>
      </c>
      <c r="AU114" s="17" t="s">
        <v>83</v>
      </c>
      <c r="AY114" s="17" t="s">
        <v>125</v>
      </c>
      <c r="BE114" s="174">
        <f>IF(N114="základní",J114,0)</f>
        <v>0</v>
      </c>
      <c r="BF114" s="174">
        <f>IF(N114="snížená",J114,0)</f>
        <v>0</v>
      </c>
      <c r="BG114" s="174">
        <f>IF(N114="zákl. přenesená",J114,0)</f>
        <v>0</v>
      </c>
      <c r="BH114" s="174">
        <f>IF(N114="sníž. přenesená",J114,0)</f>
        <v>0</v>
      </c>
      <c r="BI114" s="174">
        <f>IF(N114="nulová",J114,0)</f>
        <v>0</v>
      </c>
      <c r="BJ114" s="17" t="s">
        <v>81</v>
      </c>
      <c r="BK114" s="174">
        <f>ROUND(I114*H114,2)</f>
        <v>0</v>
      </c>
      <c r="BL114" s="17" t="s">
        <v>133</v>
      </c>
      <c r="BM114" s="17" t="s">
        <v>188</v>
      </c>
    </row>
    <row r="115" s="1" customFormat="1">
      <c r="B115" s="35"/>
      <c r="D115" s="175" t="s">
        <v>141</v>
      </c>
      <c r="F115" s="176" t="s">
        <v>189</v>
      </c>
      <c r="I115" s="108"/>
      <c r="L115" s="35"/>
      <c r="M115" s="177"/>
      <c r="N115" s="65"/>
      <c r="O115" s="65"/>
      <c r="P115" s="65"/>
      <c r="Q115" s="65"/>
      <c r="R115" s="65"/>
      <c r="S115" s="65"/>
      <c r="T115" s="66"/>
      <c r="AT115" s="17" t="s">
        <v>141</v>
      </c>
      <c r="AU115" s="17" t="s">
        <v>83</v>
      </c>
    </row>
    <row r="116" s="10" customFormat="1" ht="22.8" customHeight="1">
      <c r="B116" s="149"/>
      <c r="D116" s="150" t="s">
        <v>72</v>
      </c>
      <c r="E116" s="160" t="s">
        <v>190</v>
      </c>
      <c r="F116" s="160" t="s">
        <v>191</v>
      </c>
      <c r="I116" s="152"/>
      <c r="J116" s="161">
        <f>BK116</f>
        <v>0</v>
      </c>
      <c r="L116" s="149"/>
      <c r="M116" s="154"/>
      <c r="N116" s="155"/>
      <c r="O116" s="155"/>
      <c r="P116" s="156">
        <f>SUM(P117:P133)</f>
        <v>0</v>
      </c>
      <c r="Q116" s="155"/>
      <c r="R116" s="156">
        <f>SUM(R117:R133)</f>
        <v>0</v>
      </c>
      <c r="S116" s="155"/>
      <c r="T116" s="157">
        <f>SUM(T117:T133)</f>
        <v>0</v>
      </c>
      <c r="AR116" s="150" t="s">
        <v>81</v>
      </c>
      <c r="AT116" s="158" t="s">
        <v>72</v>
      </c>
      <c r="AU116" s="158" t="s">
        <v>81</v>
      </c>
      <c r="AY116" s="150" t="s">
        <v>125</v>
      </c>
      <c r="BK116" s="159">
        <f>SUM(BK117:BK133)</f>
        <v>0</v>
      </c>
    </row>
    <row r="117" s="1" customFormat="1" ht="22.5" customHeight="1">
      <c r="B117" s="162"/>
      <c r="C117" s="163" t="s">
        <v>192</v>
      </c>
      <c r="D117" s="163" t="s">
        <v>128</v>
      </c>
      <c r="E117" s="164" t="s">
        <v>193</v>
      </c>
      <c r="F117" s="165" t="s">
        <v>194</v>
      </c>
      <c r="G117" s="166" t="s">
        <v>195</v>
      </c>
      <c r="H117" s="167">
        <v>3.1219999999999999</v>
      </c>
      <c r="I117" s="168"/>
      <c r="J117" s="169">
        <f>ROUND(I117*H117,2)</f>
        <v>0</v>
      </c>
      <c r="K117" s="165" t="s">
        <v>132</v>
      </c>
      <c r="L117" s="35"/>
      <c r="M117" s="170" t="s">
        <v>3</v>
      </c>
      <c r="N117" s="171" t="s">
        <v>44</v>
      </c>
      <c r="O117" s="65"/>
      <c r="P117" s="172">
        <f>O117*H117</f>
        <v>0</v>
      </c>
      <c r="Q117" s="172">
        <v>0</v>
      </c>
      <c r="R117" s="172">
        <f>Q117*H117</f>
        <v>0</v>
      </c>
      <c r="S117" s="172">
        <v>0</v>
      </c>
      <c r="T117" s="173">
        <f>S117*H117</f>
        <v>0</v>
      </c>
      <c r="AR117" s="17" t="s">
        <v>133</v>
      </c>
      <c r="AT117" s="17" t="s">
        <v>128</v>
      </c>
      <c r="AU117" s="17" t="s">
        <v>83</v>
      </c>
      <c r="AY117" s="17" t="s">
        <v>125</v>
      </c>
      <c r="BE117" s="174">
        <f>IF(N117="základní",J117,0)</f>
        <v>0</v>
      </c>
      <c r="BF117" s="174">
        <f>IF(N117="snížená",J117,0)</f>
        <v>0</v>
      </c>
      <c r="BG117" s="174">
        <f>IF(N117="zákl. přenesená",J117,0)</f>
        <v>0</v>
      </c>
      <c r="BH117" s="174">
        <f>IF(N117="sníž. přenesená",J117,0)</f>
        <v>0</v>
      </c>
      <c r="BI117" s="174">
        <f>IF(N117="nulová",J117,0)</f>
        <v>0</v>
      </c>
      <c r="BJ117" s="17" t="s">
        <v>81</v>
      </c>
      <c r="BK117" s="174">
        <f>ROUND(I117*H117,2)</f>
        <v>0</v>
      </c>
      <c r="BL117" s="17" t="s">
        <v>133</v>
      </c>
      <c r="BM117" s="17" t="s">
        <v>196</v>
      </c>
    </row>
    <row r="118" s="1" customFormat="1">
      <c r="B118" s="35"/>
      <c r="D118" s="175" t="s">
        <v>139</v>
      </c>
      <c r="F118" s="176" t="s">
        <v>197</v>
      </c>
      <c r="I118" s="108"/>
      <c r="L118" s="35"/>
      <c r="M118" s="177"/>
      <c r="N118" s="65"/>
      <c r="O118" s="65"/>
      <c r="P118" s="65"/>
      <c r="Q118" s="65"/>
      <c r="R118" s="65"/>
      <c r="S118" s="65"/>
      <c r="T118" s="66"/>
      <c r="AT118" s="17" t="s">
        <v>139</v>
      </c>
      <c r="AU118" s="17" t="s">
        <v>83</v>
      </c>
    </row>
    <row r="119" s="11" customFormat="1">
      <c r="B119" s="178"/>
      <c r="D119" s="175" t="s">
        <v>157</v>
      </c>
      <c r="E119" s="179" t="s">
        <v>3</v>
      </c>
      <c r="F119" s="180" t="s">
        <v>198</v>
      </c>
      <c r="H119" s="181">
        <v>2.5539999999999998</v>
      </c>
      <c r="I119" s="182"/>
      <c r="L119" s="178"/>
      <c r="M119" s="183"/>
      <c r="N119" s="184"/>
      <c r="O119" s="184"/>
      <c r="P119" s="184"/>
      <c r="Q119" s="184"/>
      <c r="R119" s="184"/>
      <c r="S119" s="184"/>
      <c r="T119" s="185"/>
      <c r="AT119" s="179" t="s">
        <v>157</v>
      </c>
      <c r="AU119" s="179" t="s">
        <v>83</v>
      </c>
      <c r="AV119" s="11" t="s">
        <v>83</v>
      </c>
      <c r="AW119" s="11" t="s">
        <v>34</v>
      </c>
      <c r="AX119" s="11" t="s">
        <v>73</v>
      </c>
      <c r="AY119" s="179" t="s">
        <v>125</v>
      </c>
    </row>
    <row r="120" s="11" customFormat="1">
      <c r="B120" s="178"/>
      <c r="D120" s="175" t="s">
        <v>157</v>
      </c>
      <c r="E120" s="179" t="s">
        <v>3</v>
      </c>
      <c r="F120" s="180" t="s">
        <v>199</v>
      </c>
      <c r="H120" s="181">
        <v>0.56799999999999995</v>
      </c>
      <c r="I120" s="182"/>
      <c r="L120" s="178"/>
      <c r="M120" s="183"/>
      <c r="N120" s="184"/>
      <c r="O120" s="184"/>
      <c r="P120" s="184"/>
      <c r="Q120" s="184"/>
      <c r="R120" s="184"/>
      <c r="S120" s="184"/>
      <c r="T120" s="185"/>
      <c r="AT120" s="179" t="s">
        <v>157</v>
      </c>
      <c r="AU120" s="179" t="s">
        <v>83</v>
      </c>
      <c r="AV120" s="11" t="s">
        <v>83</v>
      </c>
      <c r="AW120" s="11" t="s">
        <v>34</v>
      </c>
      <c r="AX120" s="11" t="s">
        <v>73</v>
      </c>
      <c r="AY120" s="179" t="s">
        <v>125</v>
      </c>
    </row>
    <row r="121" s="12" customFormat="1">
      <c r="B121" s="186"/>
      <c r="D121" s="175" t="s">
        <v>157</v>
      </c>
      <c r="E121" s="187" t="s">
        <v>3</v>
      </c>
      <c r="F121" s="188" t="s">
        <v>160</v>
      </c>
      <c r="H121" s="189">
        <v>3.1219999999999999</v>
      </c>
      <c r="I121" s="190"/>
      <c r="L121" s="186"/>
      <c r="M121" s="191"/>
      <c r="N121" s="192"/>
      <c r="O121" s="192"/>
      <c r="P121" s="192"/>
      <c r="Q121" s="192"/>
      <c r="R121" s="192"/>
      <c r="S121" s="192"/>
      <c r="T121" s="193"/>
      <c r="AT121" s="187" t="s">
        <v>157</v>
      </c>
      <c r="AU121" s="187" t="s">
        <v>83</v>
      </c>
      <c r="AV121" s="12" t="s">
        <v>133</v>
      </c>
      <c r="AW121" s="12" t="s">
        <v>34</v>
      </c>
      <c r="AX121" s="12" t="s">
        <v>81</v>
      </c>
      <c r="AY121" s="187" t="s">
        <v>125</v>
      </c>
    </row>
    <row r="122" s="1" customFormat="1" ht="22.5" customHeight="1">
      <c r="B122" s="162"/>
      <c r="C122" s="163" t="s">
        <v>200</v>
      </c>
      <c r="D122" s="163" t="s">
        <v>128</v>
      </c>
      <c r="E122" s="164" t="s">
        <v>201</v>
      </c>
      <c r="F122" s="165" t="s">
        <v>202</v>
      </c>
      <c r="G122" s="166" t="s">
        <v>195</v>
      </c>
      <c r="H122" s="167">
        <v>3.1219999999999999</v>
      </c>
      <c r="I122" s="168"/>
      <c r="J122" s="169">
        <f>ROUND(I122*H122,2)</f>
        <v>0</v>
      </c>
      <c r="K122" s="165" t="s">
        <v>132</v>
      </c>
      <c r="L122" s="35"/>
      <c r="M122" s="170" t="s">
        <v>3</v>
      </c>
      <c r="N122" s="171" t="s">
        <v>44</v>
      </c>
      <c r="O122" s="65"/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AR122" s="17" t="s">
        <v>133</v>
      </c>
      <c r="AT122" s="17" t="s">
        <v>128</v>
      </c>
      <c r="AU122" s="17" t="s">
        <v>83</v>
      </c>
      <c r="AY122" s="17" t="s">
        <v>125</v>
      </c>
      <c r="BE122" s="174">
        <f>IF(N122="základní",J122,0)</f>
        <v>0</v>
      </c>
      <c r="BF122" s="174">
        <f>IF(N122="snížená",J122,0)</f>
        <v>0</v>
      </c>
      <c r="BG122" s="174">
        <f>IF(N122="zákl. přenesená",J122,0)</f>
        <v>0</v>
      </c>
      <c r="BH122" s="174">
        <f>IF(N122="sníž. přenesená",J122,0)</f>
        <v>0</v>
      </c>
      <c r="BI122" s="174">
        <f>IF(N122="nulová",J122,0)</f>
        <v>0</v>
      </c>
      <c r="BJ122" s="17" t="s">
        <v>81</v>
      </c>
      <c r="BK122" s="174">
        <f>ROUND(I122*H122,2)</f>
        <v>0</v>
      </c>
      <c r="BL122" s="17" t="s">
        <v>133</v>
      </c>
      <c r="BM122" s="17" t="s">
        <v>203</v>
      </c>
    </row>
    <row r="123" s="1" customFormat="1">
      <c r="B123" s="35"/>
      <c r="D123" s="175" t="s">
        <v>139</v>
      </c>
      <c r="F123" s="176" t="s">
        <v>204</v>
      </c>
      <c r="I123" s="108"/>
      <c r="L123" s="35"/>
      <c r="M123" s="177"/>
      <c r="N123" s="65"/>
      <c r="O123" s="65"/>
      <c r="P123" s="65"/>
      <c r="Q123" s="65"/>
      <c r="R123" s="65"/>
      <c r="S123" s="65"/>
      <c r="T123" s="66"/>
      <c r="AT123" s="17" t="s">
        <v>139</v>
      </c>
      <c r="AU123" s="17" t="s">
        <v>83</v>
      </c>
    </row>
    <row r="124" s="1" customFormat="1" ht="16.5" customHeight="1">
      <c r="B124" s="162"/>
      <c r="C124" s="163" t="s">
        <v>205</v>
      </c>
      <c r="D124" s="163" t="s">
        <v>128</v>
      </c>
      <c r="E124" s="164" t="s">
        <v>206</v>
      </c>
      <c r="F124" s="165" t="s">
        <v>207</v>
      </c>
      <c r="G124" s="166" t="s">
        <v>195</v>
      </c>
      <c r="H124" s="167">
        <v>3.1219999999999999</v>
      </c>
      <c r="I124" s="168"/>
      <c r="J124" s="169">
        <f>ROUND(I124*H124,2)</f>
        <v>0</v>
      </c>
      <c r="K124" s="165" t="s">
        <v>132</v>
      </c>
      <c r="L124" s="35"/>
      <c r="M124" s="170" t="s">
        <v>3</v>
      </c>
      <c r="N124" s="171" t="s">
        <v>44</v>
      </c>
      <c r="O124" s="65"/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AR124" s="17" t="s">
        <v>133</v>
      </c>
      <c r="AT124" s="17" t="s">
        <v>128</v>
      </c>
      <c r="AU124" s="17" t="s">
        <v>83</v>
      </c>
      <c r="AY124" s="17" t="s">
        <v>125</v>
      </c>
      <c r="BE124" s="174">
        <f>IF(N124="základní",J124,0)</f>
        <v>0</v>
      </c>
      <c r="BF124" s="174">
        <f>IF(N124="snížená",J124,0)</f>
        <v>0</v>
      </c>
      <c r="BG124" s="174">
        <f>IF(N124="zákl. přenesená",J124,0)</f>
        <v>0</v>
      </c>
      <c r="BH124" s="174">
        <f>IF(N124="sníž. přenesená",J124,0)</f>
        <v>0</v>
      </c>
      <c r="BI124" s="174">
        <f>IF(N124="nulová",J124,0)</f>
        <v>0</v>
      </c>
      <c r="BJ124" s="17" t="s">
        <v>81</v>
      </c>
      <c r="BK124" s="174">
        <f>ROUND(I124*H124,2)</f>
        <v>0</v>
      </c>
      <c r="BL124" s="17" t="s">
        <v>133</v>
      </c>
      <c r="BM124" s="17" t="s">
        <v>208</v>
      </c>
    </row>
    <row r="125" s="1" customFormat="1">
      <c r="B125" s="35"/>
      <c r="D125" s="175" t="s">
        <v>139</v>
      </c>
      <c r="F125" s="176" t="s">
        <v>209</v>
      </c>
      <c r="I125" s="108"/>
      <c r="L125" s="35"/>
      <c r="M125" s="177"/>
      <c r="N125" s="65"/>
      <c r="O125" s="65"/>
      <c r="P125" s="65"/>
      <c r="Q125" s="65"/>
      <c r="R125" s="65"/>
      <c r="S125" s="65"/>
      <c r="T125" s="66"/>
      <c r="AT125" s="17" t="s">
        <v>139</v>
      </c>
      <c r="AU125" s="17" t="s">
        <v>83</v>
      </c>
    </row>
    <row r="126" s="1" customFormat="1" ht="22.5" customHeight="1">
      <c r="B126" s="162"/>
      <c r="C126" s="163" t="s">
        <v>210</v>
      </c>
      <c r="D126" s="163" t="s">
        <v>128</v>
      </c>
      <c r="E126" s="164" t="s">
        <v>211</v>
      </c>
      <c r="F126" s="165" t="s">
        <v>212</v>
      </c>
      <c r="G126" s="166" t="s">
        <v>195</v>
      </c>
      <c r="H126" s="167">
        <v>62.43</v>
      </c>
      <c r="I126" s="168"/>
      <c r="J126" s="169">
        <f>ROUND(I126*H126,2)</f>
        <v>0</v>
      </c>
      <c r="K126" s="165" t="s">
        <v>132</v>
      </c>
      <c r="L126" s="35"/>
      <c r="M126" s="170" t="s">
        <v>3</v>
      </c>
      <c r="N126" s="171" t="s">
        <v>44</v>
      </c>
      <c r="O126" s="65"/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AR126" s="17" t="s">
        <v>133</v>
      </c>
      <c r="AT126" s="17" t="s">
        <v>128</v>
      </c>
      <c r="AU126" s="17" t="s">
        <v>83</v>
      </c>
      <c r="AY126" s="17" t="s">
        <v>125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7" t="s">
        <v>81</v>
      </c>
      <c r="BK126" s="174">
        <f>ROUND(I126*H126,2)</f>
        <v>0</v>
      </c>
      <c r="BL126" s="17" t="s">
        <v>133</v>
      </c>
      <c r="BM126" s="17" t="s">
        <v>213</v>
      </c>
    </row>
    <row r="127" s="1" customFormat="1">
      <c r="B127" s="35"/>
      <c r="D127" s="175" t="s">
        <v>139</v>
      </c>
      <c r="F127" s="176" t="s">
        <v>214</v>
      </c>
      <c r="I127" s="108"/>
      <c r="L127" s="35"/>
      <c r="M127" s="177"/>
      <c r="N127" s="65"/>
      <c r="O127" s="65"/>
      <c r="P127" s="65"/>
      <c r="Q127" s="65"/>
      <c r="R127" s="65"/>
      <c r="S127" s="65"/>
      <c r="T127" s="66"/>
      <c r="AT127" s="17" t="s">
        <v>139</v>
      </c>
      <c r="AU127" s="17" t="s">
        <v>83</v>
      </c>
    </row>
    <row r="128" s="1" customFormat="1">
      <c r="B128" s="35"/>
      <c r="D128" s="175" t="s">
        <v>141</v>
      </c>
      <c r="F128" s="176" t="s">
        <v>215</v>
      </c>
      <c r="I128" s="108"/>
      <c r="L128" s="35"/>
      <c r="M128" s="177"/>
      <c r="N128" s="65"/>
      <c r="O128" s="65"/>
      <c r="P128" s="65"/>
      <c r="Q128" s="65"/>
      <c r="R128" s="65"/>
      <c r="S128" s="65"/>
      <c r="T128" s="66"/>
      <c r="AT128" s="17" t="s">
        <v>141</v>
      </c>
      <c r="AU128" s="17" t="s">
        <v>83</v>
      </c>
    </row>
    <row r="129" s="11" customFormat="1">
      <c r="B129" s="178"/>
      <c r="D129" s="175" t="s">
        <v>157</v>
      </c>
      <c r="E129" s="179" t="s">
        <v>3</v>
      </c>
      <c r="F129" s="180" t="s">
        <v>216</v>
      </c>
      <c r="H129" s="181">
        <v>51.079000000000001</v>
      </c>
      <c r="I129" s="182"/>
      <c r="L129" s="178"/>
      <c r="M129" s="183"/>
      <c r="N129" s="184"/>
      <c r="O129" s="184"/>
      <c r="P129" s="184"/>
      <c r="Q129" s="184"/>
      <c r="R129" s="184"/>
      <c r="S129" s="184"/>
      <c r="T129" s="185"/>
      <c r="AT129" s="179" t="s">
        <v>157</v>
      </c>
      <c r="AU129" s="179" t="s">
        <v>83</v>
      </c>
      <c r="AV129" s="11" t="s">
        <v>83</v>
      </c>
      <c r="AW129" s="11" t="s">
        <v>34</v>
      </c>
      <c r="AX129" s="11" t="s">
        <v>73</v>
      </c>
      <c r="AY129" s="179" t="s">
        <v>125</v>
      </c>
    </row>
    <row r="130" s="11" customFormat="1">
      <c r="B130" s="178"/>
      <c r="D130" s="175" t="s">
        <v>157</v>
      </c>
      <c r="E130" s="179" t="s">
        <v>3</v>
      </c>
      <c r="F130" s="180" t="s">
        <v>217</v>
      </c>
      <c r="H130" s="181">
        <v>11.351000000000001</v>
      </c>
      <c r="I130" s="182"/>
      <c r="L130" s="178"/>
      <c r="M130" s="183"/>
      <c r="N130" s="184"/>
      <c r="O130" s="184"/>
      <c r="P130" s="184"/>
      <c r="Q130" s="184"/>
      <c r="R130" s="184"/>
      <c r="S130" s="184"/>
      <c r="T130" s="185"/>
      <c r="AT130" s="179" t="s">
        <v>157</v>
      </c>
      <c r="AU130" s="179" t="s">
        <v>83</v>
      </c>
      <c r="AV130" s="11" t="s">
        <v>83</v>
      </c>
      <c r="AW130" s="11" t="s">
        <v>34</v>
      </c>
      <c r="AX130" s="11" t="s">
        <v>73</v>
      </c>
      <c r="AY130" s="179" t="s">
        <v>125</v>
      </c>
    </row>
    <row r="131" s="12" customFormat="1">
      <c r="B131" s="186"/>
      <c r="D131" s="175" t="s">
        <v>157</v>
      </c>
      <c r="E131" s="187" t="s">
        <v>3</v>
      </c>
      <c r="F131" s="188" t="s">
        <v>160</v>
      </c>
      <c r="H131" s="189">
        <v>62.43</v>
      </c>
      <c r="I131" s="190"/>
      <c r="L131" s="186"/>
      <c r="M131" s="191"/>
      <c r="N131" s="192"/>
      <c r="O131" s="192"/>
      <c r="P131" s="192"/>
      <c r="Q131" s="192"/>
      <c r="R131" s="192"/>
      <c r="S131" s="192"/>
      <c r="T131" s="193"/>
      <c r="AT131" s="187" t="s">
        <v>157</v>
      </c>
      <c r="AU131" s="187" t="s">
        <v>83</v>
      </c>
      <c r="AV131" s="12" t="s">
        <v>133</v>
      </c>
      <c r="AW131" s="12" t="s">
        <v>34</v>
      </c>
      <c r="AX131" s="12" t="s">
        <v>81</v>
      </c>
      <c r="AY131" s="187" t="s">
        <v>125</v>
      </c>
    </row>
    <row r="132" s="1" customFormat="1" ht="22.5" customHeight="1">
      <c r="B132" s="162"/>
      <c r="C132" s="163" t="s">
        <v>9</v>
      </c>
      <c r="D132" s="163" t="s">
        <v>128</v>
      </c>
      <c r="E132" s="164" t="s">
        <v>218</v>
      </c>
      <c r="F132" s="165" t="s">
        <v>219</v>
      </c>
      <c r="G132" s="166" t="s">
        <v>195</v>
      </c>
      <c r="H132" s="167">
        <v>3.1219999999999999</v>
      </c>
      <c r="I132" s="168"/>
      <c r="J132" s="169">
        <f>ROUND(I132*H132,2)</f>
        <v>0</v>
      </c>
      <c r="K132" s="165" t="s">
        <v>132</v>
      </c>
      <c r="L132" s="35"/>
      <c r="M132" s="170" t="s">
        <v>3</v>
      </c>
      <c r="N132" s="171" t="s">
        <v>44</v>
      </c>
      <c r="O132" s="65"/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AR132" s="17" t="s">
        <v>133</v>
      </c>
      <c r="AT132" s="17" t="s">
        <v>128</v>
      </c>
      <c r="AU132" s="17" t="s">
        <v>83</v>
      </c>
      <c r="AY132" s="17" t="s">
        <v>125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7" t="s">
        <v>81</v>
      </c>
      <c r="BK132" s="174">
        <f>ROUND(I132*H132,2)</f>
        <v>0</v>
      </c>
      <c r="BL132" s="17" t="s">
        <v>133</v>
      </c>
      <c r="BM132" s="17" t="s">
        <v>220</v>
      </c>
    </row>
    <row r="133" s="1" customFormat="1">
      <c r="B133" s="35"/>
      <c r="D133" s="175" t="s">
        <v>139</v>
      </c>
      <c r="F133" s="176" t="s">
        <v>221</v>
      </c>
      <c r="I133" s="108"/>
      <c r="L133" s="35"/>
      <c r="M133" s="177"/>
      <c r="N133" s="65"/>
      <c r="O133" s="65"/>
      <c r="P133" s="65"/>
      <c r="Q133" s="65"/>
      <c r="R133" s="65"/>
      <c r="S133" s="65"/>
      <c r="T133" s="66"/>
      <c r="AT133" s="17" t="s">
        <v>139</v>
      </c>
      <c r="AU133" s="17" t="s">
        <v>83</v>
      </c>
    </row>
    <row r="134" s="10" customFormat="1" ht="22.8" customHeight="1">
      <c r="B134" s="149"/>
      <c r="D134" s="150" t="s">
        <v>72</v>
      </c>
      <c r="E134" s="160" t="s">
        <v>222</v>
      </c>
      <c r="F134" s="160" t="s">
        <v>223</v>
      </c>
      <c r="I134" s="152"/>
      <c r="J134" s="161">
        <f>BK134</f>
        <v>0</v>
      </c>
      <c r="L134" s="149"/>
      <c r="M134" s="154"/>
      <c r="N134" s="155"/>
      <c r="O134" s="155"/>
      <c r="P134" s="156">
        <f>P135</f>
        <v>0</v>
      </c>
      <c r="Q134" s="155"/>
      <c r="R134" s="156">
        <f>R135</f>
        <v>0</v>
      </c>
      <c r="S134" s="155"/>
      <c r="T134" s="157">
        <f>T135</f>
        <v>0</v>
      </c>
      <c r="AR134" s="150" t="s">
        <v>81</v>
      </c>
      <c r="AT134" s="158" t="s">
        <v>72</v>
      </c>
      <c r="AU134" s="158" t="s">
        <v>81</v>
      </c>
      <c r="AY134" s="150" t="s">
        <v>125</v>
      </c>
      <c r="BK134" s="159">
        <f>BK135</f>
        <v>0</v>
      </c>
    </row>
    <row r="135" s="1" customFormat="1" ht="16.5" customHeight="1">
      <c r="B135" s="162"/>
      <c r="C135" s="163" t="s">
        <v>224</v>
      </c>
      <c r="D135" s="163" t="s">
        <v>128</v>
      </c>
      <c r="E135" s="164" t="s">
        <v>225</v>
      </c>
      <c r="F135" s="165" t="s">
        <v>226</v>
      </c>
      <c r="G135" s="166" t="s">
        <v>195</v>
      </c>
      <c r="H135" s="167">
        <v>13.090999999999999</v>
      </c>
      <c r="I135" s="168"/>
      <c r="J135" s="169">
        <f>ROUND(I135*H135,2)</f>
        <v>0</v>
      </c>
      <c r="K135" s="165" t="s">
        <v>132</v>
      </c>
      <c r="L135" s="35"/>
      <c r="M135" s="194" t="s">
        <v>3</v>
      </c>
      <c r="N135" s="195" t="s">
        <v>44</v>
      </c>
      <c r="O135" s="196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AR135" s="17" t="s">
        <v>133</v>
      </c>
      <c r="AT135" s="17" t="s">
        <v>128</v>
      </c>
      <c r="AU135" s="17" t="s">
        <v>83</v>
      </c>
      <c r="AY135" s="17" t="s">
        <v>125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7" t="s">
        <v>81</v>
      </c>
      <c r="BK135" s="174">
        <f>ROUND(I135*H135,2)</f>
        <v>0</v>
      </c>
      <c r="BL135" s="17" t="s">
        <v>133</v>
      </c>
      <c r="BM135" s="17" t="s">
        <v>227</v>
      </c>
    </row>
    <row r="136" s="1" customFormat="1" ht="6.96" customHeight="1">
      <c r="B136" s="50"/>
      <c r="C136" s="51"/>
      <c r="D136" s="51"/>
      <c r="E136" s="51"/>
      <c r="F136" s="51"/>
      <c r="G136" s="51"/>
      <c r="H136" s="51"/>
      <c r="I136" s="124"/>
      <c r="J136" s="51"/>
      <c r="K136" s="51"/>
      <c r="L136" s="35"/>
    </row>
  </sheetData>
  <autoFilter ref="C82:K13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86</v>
      </c>
    </row>
    <row r="3" ht="6.96" customHeight="1">
      <c r="B3" s="18"/>
      <c r="C3" s="19"/>
      <c r="D3" s="19"/>
      <c r="E3" s="19"/>
      <c r="F3" s="19"/>
      <c r="G3" s="19"/>
      <c r="H3" s="19"/>
      <c r="I3" s="106"/>
      <c r="J3" s="19"/>
      <c r="K3" s="19"/>
      <c r="L3" s="20"/>
      <c r="AT3" s="17" t="s">
        <v>83</v>
      </c>
    </row>
    <row r="4" ht="24.96" customHeight="1">
      <c r="B4" s="20"/>
      <c r="D4" s="21" t="s">
        <v>99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07" t="str">
        <f>'Rekapitulace stavby'!K6</f>
        <v>VD Štěchovice - oprava spárování PK</v>
      </c>
      <c r="F7" s="29"/>
      <c r="G7" s="29"/>
      <c r="H7" s="29"/>
      <c r="L7" s="20"/>
    </row>
    <row r="8" s="1" customFormat="1" ht="12" customHeight="1">
      <c r="B8" s="35"/>
      <c r="D8" s="29" t="s">
        <v>100</v>
      </c>
      <c r="I8" s="108"/>
      <c r="L8" s="35"/>
    </row>
    <row r="9" s="1" customFormat="1" ht="36.96" customHeight="1">
      <c r="B9" s="35"/>
      <c r="E9" s="56" t="s">
        <v>228</v>
      </c>
      <c r="F9" s="1"/>
      <c r="G9" s="1"/>
      <c r="H9" s="1"/>
      <c r="I9" s="108"/>
      <c r="L9" s="35"/>
    </row>
    <row r="10" s="1" customFormat="1">
      <c r="B10" s="35"/>
      <c r="I10" s="108"/>
      <c r="L10" s="35"/>
    </row>
    <row r="11" s="1" customFormat="1" ht="12" customHeight="1">
      <c r="B11" s="35"/>
      <c r="D11" s="29" t="s">
        <v>19</v>
      </c>
      <c r="F11" s="17" t="s">
        <v>20</v>
      </c>
      <c r="I11" s="109" t="s">
        <v>21</v>
      </c>
      <c r="J11" s="17" t="s">
        <v>3</v>
      </c>
      <c r="L11" s="35"/>
    </row>
    <row r="12" s="1" customFormat="1" ht="12" customHeight="1">
      <c r="B12" s="35"/>
      <c r="D12" s="29" t="s">
        <v>22</v>
      </c>
      <c r="F12" s="17" t="s">
        <v>23</v>
      </c>
      <c r="I12" s="109" t="s">
        <v>24</v>
      </c>
      <c r="J12" s="58" t="str">
        <f>'Rekapitulace stavby'!AN8</f>
        <v>25. 3. 2019</v>
      </c>
      <c r="L12" s="35"/>
    </row>
    <row r="13" s="1" customFormat="1" ht="10.8" customHeight="1">
      <c r="B13" s="35"/>
      <c r="I13" s="108"/>
      <c r="L13" s="35"/>
    </row>
    <row r="14" s="1" customFormat="1" ht="12" customHeight="1">
      <c r="B14" s="35"/>
      <c r="D14" s="29" t="s">
        <v>26</v>
      </c>
      <c r="I14" s="109" t="s">
        <v>27</v>
      </c>
      <c r="J14" s="17" t="s">
        <v>3</v>
      </c>
      <c r="L14" s="35"/>
    </row>
    <row r="15" s="1" customFormat="1" ht="18" customHeight="1">
      <c r="B15" s="35"/>
      <c r="E15" s="17" t="s">
        <v>28</v>
      </c>
      <c r="I15" s="109" t="s">
        <v>29</v>
      </c>
      <c r="J15" s="17" t="s">
        <v>3</v>
      </c>
      <c r="L15" s="35"/>
    </row>
    <row r="16" s="1" customFormat="1" ht="6.96" customHeight="1">
      <c r="B16" s="35"/>
      <c r="I16" s="108"/>
      <c r="L16" s="35"/>
    </row>
    <row r="17" s="1" customFormat="1" ht="12" customHeight="1">
      <c r="B17" s="35"/>
      <c r="D17" s="29" t="s">
        <v>30</v>
      </c>
      <c r="I17" s="109" t="s">
        <v>27</v>
      </c>
      <c r="J17" s="30" t="str">
        <f>'Rekapitulace stavby'!AN13</f>
        <v>Vyplň údaj</v>
      </c>
      <c r="L17" s="35"/>
    </row>
    <row r="18" s="1" customFormat="1" ht="18" customHeight="1">
      <c r="B18" s="35"/>
      <c r="E18" s="30" t="str">
        <f>'Rekapitulace stavby'!E14</f>
        <v>Vyplň údaj</v>
      </c>
      <c r="F18" s="17"/>
      <c r="G18" s="17"/>
      <c r="H18" s="17"/>
      <c r="I18" s="109" t="s">
        <v>29</v>
      </c>
      <c r="J18" s="30" t="str">
        <f>'Rekapitulace stavby'!AN14</f>
        <v>Vyplň údaj</v>
      </c>
      <c r="L18" s="35"/>
    </row>
    <row r="19" s="1" customFormat="1" ht="6.96" customHeight="1">
      <c r="B19" s="35"/>
      <c r="I19" s="108"/>
      <c r="L19" s="35"/>
    </row>
    <row r="20" s="1" customFormat="1" ht="12" customHeight="1">
      <c r="B20" s="35"/>
      <c r="D20" s="29" t="s">
        <v>32</v>
      </c>
      <c r="I20" s="109" t="s">
        <v>27</v>
      </c>
      <c r="J20" s="17" t="s">
        <v>3</v>
      </c>
      <c r="L20" s="35"/>
    </row>
    <row r="21" s="1" customFormat="1" ht="18" customHeight="1">
      <c r="B21" s="35"/>
      <c r="E21" s="17" t="s">
        <v>33</v>
      </c>
      <c r="I21" s="109" t="s">
        <v>29</v>
      </c>
      <c r="J21" s="17" t="s">
        <v>3</v>
      </c>
      <c r="L21" s="35"/>
    </row>
    <row r="22" s="1" customFormat="1" ht="6.96" customHeight="1">
      <c r="B22" s="35"/>
      <c r="I22" s="108"/>
      <c r="L22" s="35"/>
    </row>
    <row r="23" s="1" customFormat="1" ht="12" customHeight="1">
      <c r="B23" s="35"/>
      <c r="D23" s="29" t="s">
        <v>35</v>
      </c>
      <c r="I23" s="109" t="s">
        <v>27</v>
      </c>
      <c r="J23" s="17" t="s">
        <v>3</v>
      </c>
      <c r="L23" s="35"/>
    </row>
    <row r="24" s="1" customFormat="1" ht="18" customHeight="1">
      <c r="B24" s="35"/>
      <c r="E24" s="17" t="s">
        <v>36</v>
      </c>
      <c r="I24" s="109" t="s">
        <v>29</v>
      </c>
      <c r="J24" s="17" t="s">
        <v>3</v>
      </c>
      <c r="L24" s="35"/>
    </row>
    <row r="25" s="1" customFormat="1" ht="6.96" customHeight="1">
      <c r="B25" s="35"/>
      <c r="I25" s="108"/>
      <c r="L25" s="35"/>
    </row>
    <row r="26" s="1" customFormat="1" ht="12" customHeight="1">
      <c r="B26" s="35"/>
      <c r="D26" s="29" t="s">
        <v>37</v>
      </c>
      <c r="I26" s="108"/>
      <c r="L26" s="35"/>
    </row>
    <row r="27" s="6" customFormat="1" ht="16.5" customHeight="1">
      <c r="B27" s="110"/>
      <c r="E27" s="33" t="s">
        <v>3</v>
      </c>
      <c r="F27" s="33"/>
      <c r="G27" s="33"/>
      <c r="H27" s="33"/>
      <c r="I27" s="111"/>
      <c r="L27" s="110"/>
    </row>
    <row r="28" s="1" customFormat="1" ht="6.96" customHeight="1">
      <c r="B28" s="35"/>
      <c r="I28" s="108"/>
      <c r="L28" s="35"/>
    </row>
    <row r="29" s="1" customFormat="1" ht="6.96" customHeight="1">
      <c r="B29" s="35"/>
      <c r="D29" s="61"/>
      <c r="E29" s="61"/>
      <c r="F29" s="61"/>
      <c r="G29" s="61"/>
      <c r="H29" s="61"/>
      <c r="I29" s="112"/>
      <c r="J29" s="61"/>
      <c r="K29" s="61"/>
      <c r="L29" s="35"/>
    </row>
    <row r="30" s="1" customFormat="1" ht="25.44" customHeight="1">
      <c r="B30" s="35"/>
      <c r="D30" s="113" t="s">
        <v>39</v>
      </c>
      <c r="I30" s="108"/>
      <c r="J30" s="81">
        <f>ROUND(J83, 2)</f>
        <v>0</v>
      </c>
      <c r="L30" s="35"/>
    </row>
    <row r="31" s="1" customFormat="1" ht="6.96" customHeight="1">
      <c r="B31" s="35"/>
      <c r="D31" s="61"/>
      <c r="E31" s="61"/>
      <c r="F31" s="61"/>
      <c r="G31" s="61"/>
      <c r="H31" s="61"/>
      <c r="I31" s="112"/>
      <c r="J31" s="61"/>
      <c r="K31" s="61"/>
      <c r="L31" s="35"/>
    </row>
    <row r="32" s="1" customFormat="1" ht="14.4" customHeight="1">
      <c r="B32" s="35"/>
      <c r="F32" s="39" t="s">
        <v>41</v>
      </c>
      <c r="I32" s="114" t="s">
        <v>40</v>
      </c>
      <c r="J32" s="39" t="s">
        <v>42</v>
      </c>
      <c r="L32" s="35"/>
    </row>
    <row r="33" s="1" customFormat="1" ht="14.4" customHeight="1">
      <c r="B33" s="35"/>
      <c r="D33" s="29" t="s">
        <v>43</v>
      </c>
      <c r="E33" s="29" t="s">
        <v>44</v>
      </c>
      <c r="F33" s="115">
        <f>ROUND((SUM(BE83:BE135)),  2)</f>
        <v>0</v>
      </c>
      <c r="I33" s="116">
        <v>0.20999999999999999</v>
      </c>
      <c r="J33" s="115">
        <f>ROUND(((SUM(BE83:BE135))*I33),  2)</f>
        <v>0</v>
      </c>
      <c r="L33" s="35"/>
    </row>
    <row r="34" s="1" customFormat="1" ht="14.4" customHeight="1">
      <c r="B34" s="35"/>
      <c r="E34" s="29" t="s">
        <v>45</v>
      </c>
      <c r="F34" s="115">
        <f>ROUND((SUM(BF83:BF135)),  2)</f>
        <v>0</v>
      </c>
      <c r="I34" s="116">
        <v>0.14999999999999999</v>
      </c>
      <c r="J34" s="115">
        <f>ROUND(((SUM(BF83:BF135))*I34),  2)</f>
        <v>0</v>
      </c>
      <c r="L34" s="35"/>
    </row>
    <row r="35" hidden="1" s="1" customFormat="1" ht="14.4" customHeight="1">
      <c r="B35" s="35"/>
      <c r="E35" s="29" t="s">
        <v>46</v>
      </c>
      <c r="F35" s="115">
        <f>ROUND((SUM(BG83:BG135)),  2)</f>
        <v>0</v>
      </c>
      <c r="I35" s="116">
        <v>0.20999999999999999</v>
      </c>
      <c r="J35" s="115">
        <f>0</f>
        <v>0</v>
      </c>
      <c r="L35" s="35"/>
    </row>
    <row r="36" hidden="1" s="1" customFormat="1" ht="14.4" customHeight="1">
      <c r="B36" s="35"/>
      <c r="E36" s="29" t="s">
        <v>47</v>
      </c>
      <c r="F36" s="115">
        <f>ROUND((SUM(BH83:BH135)),  2)</f>
        <v>0</v>
      </c>
      <c r="I36" s="116">
        <v>0.14999999999999999</v>
      </c>
      <c r="J36" s="115">
        <f>0</f>
        <v>0</v>
      </c>
      <c r="L36" s="35"/>
    </row>
    <row r="37" hidden="1" s="1" customFormat="1" ht="14.4" customHeight="1">
      <c r="B37" s="35"/>
      <c r="E37" s="29" t="s">
        <v>48</v>
      </c>
      <c r="F37" s="115">
        <f>ROUND((SUM(BI83:BI135)),  2)</f>
        <v>0</v>
      </c>
      <c r="I37" s="116">
        <v>0</v>
      </c>
      <c r="J37" s="115">
        <f>0</f>
        <v>0</v>
      </c>
      <c r="L37" s="35"/>
    </row>
    <row r="38" s="1" customFormat="1" ht="6.96" customHeight="1">
      <c r="B38" s="35"/>
      <c r="I38" s="108"/>
      <c r="L38" s="35"/>
    </row>
    <row r="39" s="1" customFormat="1" ht="25.44" customHeight="1">
      <c r="B39" s="35"/>
      <c r="C39" s="117"/>
      <c r="D39" s="118" t="s">
        <v>49</v>
      </c>
      <c r="E39" s="69"/>
      <c r="F39" s="69"/>
      <c r="G39" s="119" t="s">
        <v>50</v>
      </c>
      <c r="H39" s="120" t="s">
        <v>51</v>
      </c>
      <c r="I39" s="121"/>
      <c r="J39" s="122">
        <f>SUM(J30:J37)</f>
        <v>0</v>
      </c>
      <c r="K39" s="123"/>
      <c r="L39" s="35"/>
    </row>
    <row r="40" s="1" customFormat="1" ht="14.4" customHeight="1">
      <c r="B40" s="50"/>
      <c r="C40" s="51"/>
      <c r="D40" s="51"/>
      <c r="E40" s="51"/>
      <c r="F40" s="51"/>
      <c r="G40" s="51"/>
      <c r="H40" s="51"/>
      <c r="I40" s="124"/>
      <c r="J40" s="51"/>
      <c r="K40" s="51"/>
      <c r="L40" s="35"/>
    </row>
    <row r="44" s="1" customFormat="1" ht="6.96" customHeight="1">
      <c r="B44" s="52"/>
      <c r="C44" s="53"/>
      <c r="D44" s="53"/>
      <c r="E44" s="53"/>
      <c r="F44" s="53"/>
      <c r="G44" s="53"/>
      <c r="H44" s="53"/>
      <c r="I44" s="125"/>
      <c r="J44" s="53"/>
      <c r="K44" s="53"/>
      <c r="L44" s="35"/>
    </row>
    <row r="45" s="1" customFormat="1" ht="24.96" customHeight="1">
      <c r="B45" s="35"/>
      <c r="C45" s="21" t="s">
        <v>102</v>
      </c>
      <c r="I45" s="108"/>
      <c r="L45" s="35"/>
    </row>
    <row r="46" s="1" customFormat="1" ht="6.96" customHeight="1">
      <c r="B46" s="35"/>
      <c r="I46" s="108"/>
      <c r="L46" s="35"/>
    </row>
    <row r="47" s="1" customFormat="1" ht="12" customHeight="1">
      <c r="B47" s="35"/>
      <c r="C47" s="29" t="s">
        <v>17</v>
      </c>
      <c r="I47" s="108"/>
      <c r="L47" s="35"/>
    </row>
    <row r="48" s="1" customFormat="1" ht="16.5" customHeight="1">
      <c r="B48" s="35"/>
      <c r="E48" s="107" t="str">
        <f>E7</f>
        <v>VD Štěchovice - oprava spárování PK</v>
      </c>
      <c r="F48" s="29"/>
      <c r="G48" s="29"/>
      <c r="H48" s="29"/>
      <c r="I48" s="108"/>
      <c r="L48" s="35"/>
    </row>
    <row r="49" s="1" customFormat="1" ht="12" customHeight="1">
      <c r="B49" s="35"/>
      <c r="C49" s="29" t="s">
        <v>100</v>
      </c>
      <c r="I49" s="108"/>
      <c r="L49" s="35"/>
    </row>
    <row r="50" s="1" customFormat="1" ht="16.5" customHeight="1">
      <c r="B50" s="35"/>
      <c r="E50" s="56" t="str">
        <f>E9</f>
        <v>SO02 - oprava spárování plavební komory</v>
      </c>
      <c r="F50" s="1"/>
      <c r="G50" s="1"/>
      <c r="H50" s="1"/>
      <c r="I50" s="108"/>
      <c r="L50" s="35"/>
    </row>
    <row r="51" s="1" customFormat="1" ht="6.96" customHeight="1">
      <c r="B51" s="35"/>
      <c r="I51" s="108"/>
      <c r="L51" s="35"/>
    </row>
    <row r="52" s="1" customFormat="1" ht="12" customHeight="1">
      <c r="B52" s="35"/>
      <c r="C52" s="29" t="s">
        <v>22</v>
      </c>
      <c r="F52" s="17" t="str">
        <f>F12</f>
        <v>Štěchovice</v>
      </c>
      <c r="I52" s="109" t="s">
        <v>24</v>
      </c>
      <c r="J52" s="58" t="str">
        <f>IF(J12="","",J12)</f>
        <v>25. 3. 2019</v>
      </c>
      <c r="L52" s="35"/>
    </row>
    <row r="53" s="1" customFormat="1" ht="6.96" customHeight="1">
      <c r="B53" s="35"/>
      <c r="I53" s="108"/>
      <c r="L53" s="35"/>
    </row>
    <row r="54" s="1" customFormat="1" ht="13.65" customHeight="1">
      <c r="B54" s="35"/>
      <c r="C54" s="29" t="s">
        <v>26</v>
      </c>
      <c r="F54" s="17" t="str">
        <f>E15</f>
        <v>Povodí Vltavy, s.p.</v>
      </c>
      <c r="I54" s="109" t="s">
        <v>32</v>
      </c>
      <c r="J54" s="33" t="str">
        <f>E21</f>
        <v>VODNÍ DÍLA - TBD a.s.</v>
      </c>
      <c r="L54" s="35"/>
    </row>
    <row r="55" s="1" customFormat="1" ht="13.65" customHeight="1">
      <c r="B55" s="35"/>
      <c r="C55" s="29" t="s">
        <v>30</v>
      </c>
      <c r="F55" s="17" t="str">
        <f>IF(E18="","",E18)</f>
        <v>Vyplň údaj</v>
      </c>
      <c r="I55" s="109" t="s">
        <v>35</v>
      </c>
      <c r="J55" s="33" t="str">
        <f>E24</f>
        <v>Ing. T. Klemša</v>
      </c>
      <c r="L55" s="35"/>
    </row>
    <row r="56" s="1" customFormat="1" ht="10.32" customHeight="1">
      <c r="B56" s="35"/>
      <c r="I56" s="108"/>
      <c r="L56" s="35"/>
    </row>
    <row r="57" s="1" customFormat="1" ht="29.28" customHeight="1">
      <c r="B57" s="35"/>
      <c r="C57" s="126" t="s">
        <v>103</v>
      </c>
      <c r="D57" s="117"/>
      <c r="E57" s="117"/>
      <c r="F57" s="117"/>
      <c r="G57" s="117"/>
      <c r="H57" s="117"/>
      <c r="I57" s="127"/>
      <c r="J57" s="128" t="s">
        <v>104</v>
      </c>
      <c r="K57" s="117"/>
      <c r="L57" s="35"/>
    </row>
    <row r="58" s="1" customFormat="1" ht="10.32" customHeight="1">
      <c r="B58" s="35"/>
      <c r="I58" s="108"/>
      <c r="L58" s="35"/>
    </row>
    <row r="59" s="1" customFormat="1" ht="22.8" customHeight="1">
      <c r="B59" s="35"/>
      <c r="C59" s="129" t="s">
        <v>71</v>
      </c>
      <c r="I59" s="108"/>
      <c r="J59" s="81">
        <f>J83</f>
        <v>0</v>
      </c>
      <c r="L59" s="35"/>
      <c r="AU59" s="17" t="s">
        <v>105</v>
      </c>
    </row>
    <row r="60" s="7" customFormat="1" ht="24.96" customHeight="1">
      <c r="B60" s="130"/>
      <c r="D60" s="131" t="s">
        <v>106</v>
      </c>
      <c r="E60" s="132"/>
      <c r="F60" s="132"/>
      <c r="G60" s="132"/>
      <c r="H60" s="132"/>
      <c r="I60" s="133"/>
      <c r="J60" s="134">
        <f>J84</f>
        <v>0</v>
      </c>
      <c r="L60" s="130"/>
    </row>
    <row r="61" s="8" customFormat="1" ht="19.92" customHeight="1">
      <c r="B61" s="135"/>
      <c r="D61" s="136" t="s">
        <v>107</v>
      </c>
      <c r="E61" s="137"/>
      <c r="F61" s="137"/>
      <c r="G61" s="137"/>
      <c r="H61" s="137"/>
      <c r="I61" s="138"/>
      <c r="J61" s="139">
        <f>J85</f>
        <v>0</v>
      </c>
      <c r="L61" s="135"/>
    </row>
    <row r="62" s="8" customFormat="1" ht="19.92" customHeight="1">
      <c r="B62" s="135"/>
      <c r="D62" s="136" t="s">
        <v>108</v>
      </c>
      <c r="E62" s="137"/>
      <c r="F62" s="137"/>
      <c r="G62" s="137"/>
      <c r="H62" s="137"/>
      <c r="I62" s="138"/>
      <c r="J62" s="139">
        <f>J116</f>
        <v>0</v>
      </c>
      <c r="L62" s="135"/>
    </row>
    <row r="63" s="8" customFormat="1" ht="19.92" customHeight="1">
      <c r="B63" s="135"/>
      <c r="D63" s="136" t="s">
        <v>109</v>
      </c>
      <c r="E63" s="137"/>
      <c r="F63" s="137"/>
      <c r="G63" s="137"/>
      <c r="H63" s="137"/>
      <c r="I63" s="138"/>
      <c r="J63" s="139">
        <f>J134</f>
        <v>0</v>
      </c>
      <c r="L63" s="135"/>
    </row>
    <row r="64" s="1" customFormat="1" ht="21.84" customHeight="1">
      <c r="B64" s="35"/>
      <c r="I64" s="108"/>
      <c r="L64" s="35"/>
    </row>
    <row r="65" s="1" customFormat="1" ht="6.96" customHeight="1">
      <c r="B65" s="50"/>
      <c r="C65" s="51"/>
      <c r="D65" s="51"/>
      <c r="E65" s="51"/>
      <c r="F65" s="51"/>
      <c r="G65" s="51"/>
      <c r="H65" s="51"/>
      <c r="I65" s="124"/>
      <c r="J65" s="51"/>
      <c r="K65" s="51"/>
      <c r="L65" s="35"/>
    </row>
    <row r="69" s="1" customFormat="1" ht="6.96" customHeight="1">
      <c r="B69" s="52"/>
      <c r="C69" s="53"/>
      <c r="D69" s="53"/>
      <c r="E69" s="53"/>
      <c r="F69" s="53"/>
      <c r="G69" s="53"/>
      <c r="H69" s="53"/>
      <c r="I69" s="125"/>
      <c r="J69" s="53"/>
      <c r="K69" s="53"/>
      <c r="L69" s="35"/>
    </row>
    <row r="70" s="1" customFormat="1" ht="24.96" customHeight="1">
      <c r="B70" s="35"/>
      <c r="C70" s="21" t="s">
        <v>110</v>
      </c>
      <c r="I70" s="108"/>
      <c r="L70" s="35"/>
    </row>
    <row r="71" s="1" customFormat="1" ht="6.96" customHeight="1">
      <c r="B71" s="35"/>
      <c r="I71" s="108"/>
      <c r="L71" s="35"/>
    </row>
    <row r="72" s="1" customFormat="1" ht="12" customHeight="1">
      <c r="B72" s="35"/>
      <c r="C72" s="29" t="s">
        <v>17</v>
      </c>
      <c r="I72" s="108"/>
      <c r="L72" s="35"/>
    </row>
    <row r="73" s="1" customFormat="1" ht="16.5" customHeight="1">
      <c r="B73" s="35"/>
      <c r="E73" s="107" t="str">
        <f>E7</f>
        <v>VD Štěchovice - oprava spárování PK</v>
      </c>
      <c r="F73" s="29"/>
      <c r="G73" s="29"/>
      <c r="H73" s="29"/>
      <c r="I73" s="108"/>
      <c r="L73" s="35"/>
    </row>
    <row r="74" s="1" customFormat="1" ht="12" customHeight="1">
      <c r="B74" s="35"/>
      <c r="C74" s="29" t="s">
        <v>100</v>
      </c>
      <c r="I74" s="108"/>
      <c r="L74" s="35"/>
    </row>
    <row r="75" s="1" customFormat="1" ht="16.5" customHeight="1">
      <c r="B75" s="35"/>
      <c r="E75" s="56" t="str">
        <f>E9</f>
        <v>SO02 - oprava spárování plavební komory</v>
      </c>
      <c r="F75" s="1"/>
      <c r="G75" s="1"/>
      <c r="H75" s="1"/>
      <c r="I75" s="108"/>
      <c r="L75" s="35"/>
    </row>
    <row r="76" s="1" customFormat="1" ht="6.96" customHeight="1">
      <c r="B76" s="35"/>
      <c r="I76" s="108"/>
      <c r="L76" s="35"/>
    </row>
    <row r="77" s="1" customFormat="1" ht="12" customHeight="1">
      <c r="B77" s="35"/>
      <c r="C77" s="29" t="s">
        <v>22</v>
      </c>
      <c r="F77" s="17" t="str">
        <f>F12</f>
        <v>Štěchovice</v>
      </c>
      <c r="I77" s="109" t="s">
        <v>24</v>
      </c>
      <c r="J77" s="58" t="str">
        <f>IF(J12="","",J12)</f>
        <v>25. 3. 2019</v>
      </c>
      <c r="L77" s="35"/>
    </row>
    <row r="78" s="1" customFormat="1" ht="6.96" customHeight="1">
      <c r="B78" s="35"/>
      <c r="I78" s="108"/>
      <c r="L78" s="35"/>
    </row>
    <row r="79" s="1" customFormat="1" ht="13.65" customHeight="1">
      <c r="B79" s="35"/>
      <c r="C79" s="29" t="s">
        <v>26</v>
      </c>
      <c r="F79" s="17" t="str">
        <f>E15</f>
        <v>Povodí Vltavy, s.p.</v>
      </c>
      <c r="I79" s="109" t="s">
        <v>32</v>
      </c>
      <c r="J79" s="33" t="str">
        <f>E21</f>
        <v>VODNÍ DÍLA - TBD a.s.</v>
      </c>
      <c r="L79" s="35"/>
    </row>
    <row r="80" s="1" customFormat="1" ht="13.65" customHeight="1">
      <c r="B80" s="35"/>
      <c r="C80" s="29" t="s">
        <v>30</v>
      </c>
      <c r="F80" s="17" t="str">
        <f>IF(E18="","",E18)</f>
        <v>Vyplň údaj</v>
      </c>
      <c r="I80" s="109" t="s">
        <v>35</v>
      </c>
      <c r="J80" s="33" t="str">
        <f>E24</f>
        <v>Ing. T. Klemša</v>
      </c>
      <c r="L80" s="35"/>
    </row>
    <row r="81" s="1" customFormat="1" ht="10.32" customHeight="1">
      <c r="B81" s="35"/>
      <c r="I81" s="108"/>
      <c r="L81" s="35"/>
    </row>
    <row r="82" s="9" customFormat="1" ht="29.28" customHeight="1">
      <c r="B82" s="140"/>
      <c r="C82" s="141" t="s">
        <v>111</v>
      </c>
      <c r="D82" s="142" t="s">
        <v>58</v>
      </c>
      <c r="E82" s="142" t="s">
        <v>54</v>
      </c>
      <c r="F82" s="142" t="s">
        <v>55</v>
      </c>
      <c r="G82" s="142" t="s">
        <v>112</v>
      </c>
      <c r="H82" s="142" t="s">
        <v>113</v>
      </c>
      <c r="I82" s="143" t="s">
        <v>114</v>
      </c>
      <c r="J82" s="142" t="s">
        <v>104</v>
      </c>
      <c r="K82" s="144" t="s">
        <v>115</v>
      </c>
      <c r="L82" s="140"/>
      <c r="M82" s="73" t="s">
        <v>3</v>
      </c>
      <c r="N82" s="74" t="s">
        <v>43</v>
      </c>
      <c r="O82" s="74" t="s">
        <v>116</v>
      </c>
      <c r="P82" s="74" t="s">
        <v>117</v>
      </c>
      <c r="Q82" s="74" t="s">
        <v>118</v>
      </c>
      <c r="R82" s="74" t="s">
        <v>119</v>
      </c>
      <c r="S82" s="74" t="s">
        <v>120</v>
      </c>
      <c r="T82" s="75" t="s">
        <v>121</v>
      </c>
    </row>
    <row r="83" s="1" customFormat="1" ht="22.8" customHeight="1">
      <c r="B83" s="35"/>
      <c r="C83" s="78" t="s">
        <v>122</v>
      </c>
      <c r="I83" s="108"/>
      <c r="J83" s="145">
        <f>BK83</f>
        <v>0</v>
      </c>
      <c r="L83" s="35"/>
      <c r="M83" s="76"/>
      <c r="N83" s="61"/>
      <c r="O83" s="61"/>
      <c r="P83" s="146">
        <f>P84</f>
        <v>0</v>
      </c>
      <c r="Q83" s="61"/>
      <c r="R83" s="146">
        <f>R84</f>
        <v>41.694320599999998</v>
      </c>
      <c r="S83" s="61"/>
      <c r="T83" s="147">
        <f>T84</f>
        <v>15.16</v>
      </c>
      <c r="AT83" s="17" t="s">
        <v>72</v>
      </c>
      <c r="AU83" s="17" t="s">
        <v>105</v>
      </c>
      <c r="BK83" s="148">
        <f>BK84</f>
        <v>0</v>
      </c>
    </row>
    <row r="84" s="10" customFormat="1" ht="25.92" customHeight="1">
      <c r="B84" s="149"/>
      <c r="D84" s="150" t="s">
        <v>72</v>
      </c>
      <c r="E84" s="151" t="s">
        <v>123</v>
      </c>
      <c r="F84" s="151" t="s">
        <v>124</v>
      </c>
      <c r="I84" s="152"/>
      <c r="J84" s="153">
        <f>BK84</f>
        <v>0</v>
      </c>
      <c r="L84" s="149"/>
      <c r="M84" s="154"/>
      <c r="N84" s="155"/>
      <c r="O84" s="155"/>
      <c r="P84" s="156">
        <f>P85+P116+P134</f>
        <v>0</v>
      </c>
      <c r="Q84" s="155"/>
      <c r="R84" s="156">
        <f>R85+R116+R134</f>
        <v>41.694320599999998</v>
      </c>
      <c r="S84" s="155"/>
      <c r="T84" s="157">
        <f>T85+T116+T134</f>
        <v>15.16</v>
      </c>
      <c r="AR84" s="150" t="s">
        <v>81</v>
      </c>
      <c r="AT84" s="158" t="s">
        <v>72</v>
      </c>
      <c r="AU84" s="158" t="s">
        <v>73</v>
      </c>
      <c r="AY84" s="150" t="s">
        <v>125</v>
      </c>
      <c r="BK84" s="159">
        <f>BK85+BK116+BK134</f>
        <v>0</v>
      </c>
    </row>
    <row r="85" s="10" customFormat="1" ht="22.8" customHeight="1">
      <c r="B85" s="149"/>
      <c r="D85" s="150" t="s">
        <v>72</v>
      </c>
      <c r="E85" s="160" t="s">
        <v>126</v>
      </c>
      <c r="F85" s="160" t="s">
        <v>127</v>
      </c>
      <c r="I85" s="152"/>
      <c r="J85" s="161">
        <f>BK85</f>
        <v>0</v>
      </c>
      <c r="L85" s="149"/>
      <c r="M85" s="154"/>
      <c r="N85" s="155"/>
      <c r="O85" s="155"/>
      <c r="P85" s="156">
        <f>SUM(P86:P115)</f>
        <v>0</v>
      </c>
      <c r="Q85" s="155"/>
      <c r="R85" s="156">
        <f>SUM(R86:R115)</f>
        <v>41.694320599999998</v>
      </c>
      <c r="S85" s="155"/>
      <c r="T85" s="157">
        <f>SUM(T86:T115)</f>
        <v>15.16</v>
      </c>
      <c r="AR85" s="150" t="s">
        <v>81</v>
      </c>
      <c r="AT85" s="158" t="s">
        <v>72</v>
      </c>
      <c r="AU85" s="158" t="s">
        <v>81</v>
      </c>
      <c r="AY85" s="150" t="s">
        <v>125</v>
      </c>
      <c r="BK85" s="159">
        <f>SUM(BK86:BK115)</f>
        <v>0</v>
      </c>
    </row>
    <row r="86" s="1" customFormat="1" ht="16.5" customHeight="1">
      <c r="B86" s="162"/>
      <c r="C86" s="163" t="s">
        <v>81</v>
      </c>
      <c r="D86" s="163" t="s">
        <v>128</v>
      </c>
      <c r="E86" s="164" t="s">
        <v>129</v>
      </c>
      <c r="F86" s="165" t="s">
        <v>130</v>
      </c>
      <c r="G86" s="166" t="s">
        <v>131</v>
      </c>
      <c r="H86" s="167">
        <v>379</v>
      </c>
      <c r="I86" s="168"/>
      <c r="J86" s="169">
        <f>ROUND(I86*H86,2)</f>
        <v>0</v>
      </c>
      <c r="K86" s="165" t="s">
        <v>132</v>
      </c>
      <c r="L86" s="35"/>
      <c r="M86" s="170" t="s">
        <v>3</v>
      </c>
      <c r="N86" s="171" t="s">
        <v>44</v>
      </c>
      <c r="O86" s="65"/>
      <c r="P86" s="172">
        <f>O86*H86</f>
        <v>0</v>
      </c>
      <c r="Q86" s="172">
        <v>0</v>
      </c>
      <c r="R86" s="172">
        <f>Q86*H86</f>
        <v>0</v>
      </c>
      <c r="S86" s="172">
        <v>0.00050000000000000001</v>
      </c>
      <c r="T86" s="173">
        <f>S86*H86</f>
        <v>0.1895</v>
      </c>
      <c r="AR86" s="17" t="s">
        <v>133</v>
      </c>
      <c r="AT86" s="17" t="s">
        <v>128</v>
      </c>
      <c r="AU86" s="17" t="s">
        <v>83</v>
      </c>
      <c r="AY86" s="17" t="s">
        <v>125</v>
      </c>
      <c r="BE86" s="174">
        <f>IF(N86="základní",J86,0)</f>
        <v>0</v>
      </c>
      <c r="BF86" s="174">
        <f>IF(N86="snížená",J86,0)</f>
        <v>0</v>
      </c>
      <c r="BG86" s="174">
        <f>IF(N86="zákl. přenesená",J86,0)</f>
        <v>0</v>
      </c>
      <c r="BH86" s="174">
        <f>IF(N86="sníž. přenesená",J86,0)</f>
        <v>0</v>
      </c>
      <c r="BI86" s="174">
        <f>IF(N86="nulová",J86,0)</f>
        <v>0</v>
      </c>
      <c r="BJ86" s="17" t="s">
        <v>81</v>
      </c>
      <c r="BK86" s="174">
        <f>ROUND(I86*H86,2)</f>
        <v>0</v>
      </c>
      <c r="BL86" s="17" t="s">
        <v>133</v>
      </c>
      <c r="BM86" s="17" t="s">
        <v>229</v>
      </c>
    </row>
    <row r="87" s="1" customFormat="1" ht="16.5" customHeight="1">
      <c r="B87" s="162"/>
      <c r="C87" s="163" t="s">
        <v>83</v>
      </c>
      <c r="D87" s="163" t="s">
        <v>128</v>
      </c>
      <c r="E87" s="164" t="s">
        <v>135</v>
      </c>
      <c r="F87" s="165" t="s">
        <v>136</v>
      </c>
      <c r="G87" s="166" t="s">
        <v>137</v>
      </c>
      <c r="H87" s="167">
        <v>64</v>
      </c>
      <c r="I87" s="168"/>
      <c r="J87" s="169">
        <f>ROUND(I87*H87,2)</f>
        <v>0</v>
      </c>
      <c r="K87" s="165" t="s">
        <v>132</v>
      </c>
      <c r="L87" s="35"/>
      <c r="M87" s="170" t="s">
        <v>3</v>
      </c>
      <c r="N87" s="171" t="s">
        <v>44</v>
      </c>
      <c r="O87" s="65"/>
      <c r="P87" s="172">
        <f>O87*H87</f>
        <v>0</v>
      </c>
      <c r="Q87" s="172">
        <v>0</v>
      </c>
      <c r="R87" s="172">
        <f>Q87*H87</f>
        <v>0</v>
      </c>
      <c r="S87" s="172">
        <v>0</v>
      </c>
      <c r="T87" s="173">
        <f>S87*H87</f>
        <v>0</v>
      </c>
      <c r="AR87" s="17" t="s">
        <v>133</v>
      </c>
      <c r="AT87" s="17" t="s">
        <v>128</v>
      </c>
      <c r="AU87" s="17" t="s">
        <v>83</v>
      </c>
      <c r="AY87" s="17" t="s">
        <v>125</v>
      </c>
      <c r="BE87" s="174">
        <f>IF(N87="základní",J87,0)</f>
        <v>0</v>
      </c>
      <c r="BF87" s="174">
        <f>IF(N87="snížená",J87,0)</f>
        <v>0</v>
      </c>
      <c r="BG87" s="174">
        <f>IF(N87="zákl. přenesená",J87,0)</f>
        <v>0</v>
      </c>
      <c r="BH87" s="174">
        <f>IF(N87="sníž. přenesená",J87,0)</f>
        <v>0</v>
      </c>
      <c r="BI87" s="174">
        <f>IF(N87="nulová",J87,0)</f>
        <v>0</v>
      </c>
      <c r="BJ87" s="17" t="s">
        <v>81</v>
      </c>
      <c r="BK87" s="174">
        <f>ROUND(I87*H87,2)</f>
        <v>0</v>
      </c>
      <c r="BL87" s="17" t="s">
        <v>133</v>
      </c>
      <c r="BM87" s="17" t="s">
        <v>230</v>
      </c>
    </row>
    <row r="88" s="1" customFormat="1">
      <c r="B88" s="35"/>
      <c r="D88" s="175" t="s">
        <v>139</v>
      </c>
      <c r="F88" s="176" t="s">
        <v>140</v>
      </c>
      <c r="I88" s="108"/>
      <c r="L88" s="35"/>
      <c r="M88" s="177"/>
      <c r="N88" s="65"/>
      <c r="O88" s="65"/>
      <c r="P88" s="65"/>
      <c r="Q88" s="65"/>
      <c r="R88" s="65"/>
      <c r="S88" s="65"/>
      <c r="T88" s="66"/>
      <c r="AT88" s="17" t="s">
        <v>139</v>
      </c>
      <c r="AU88" s="17" t="s">
        <v>83</v>
      </c>
    </row>
    <row r="89" s="1" customFormat="1">
      <c r="B89" s="35"/>
      <c r="D89" s="175" t="s">
        <v>141</v>
      </c>
      <c r="F89" s="176" t="s">
        <v>142</v>
      </c>
      <c r="I89" s="108"/>
      <c r="L89" s="35"/>
      <c r="M89" s="177"/>
      <c r="N89" s="65"/>
      <c r="O89" s="65"/>
      <c r="P89" s="65"/>
      <c r="Q89" s="65"/>
      <c r="R89" s="65"/>
      <c r="S89" s="65"/>
      <c r="T89" s="66"/>
      <c r="AT89" s="17" t="s">
        <v>141</v>
      </c>
      <c r="AU89" s="17" t="s">
        <v>83</v>
      </c>
    </row>
    <row r="90" s="1" customFormat="1" ht="16.5" customHeight="1">
      <c r="B90" s="162"/>
      <c r="C90" s="163" t="s">
        <v>143</v>
      </c>
      <c r="D90" s="163" t="s">
        <v>128</v>
      </c>
      <c r="E90" s="164" t="s">
        <v>144</v>
      </c>
      <c r="F90" s="165" t="s">
        <v>145</v>
      </c>
      <c r="G90" s="166" t="s">
        <v>131</v>
      </c>
      <c r="H90" s="167">
        <v>379</v>
      </c>
      <c r="I90" s="168"/>
      <c r="J90" s="169">
        <f>ROUND(I90*H90,2)</f>
        <v>0</v>
      </c>
      <c r="K90" s="165" t="s">
        <v>132</v>
      </c>
      <c r="L90" s="35"/>
      <c r="M90" s="170" t="s">
        <v>3</v>
      </c>
      <c r="N90" s="171" t="s">
        <v>44</v>
      </c>
      <c r="O90" s="65"/>
      <c r="P90" s="172">
        <f>O90*H90</f>
        <v>0</v>
      </c>
      <c r="Q90" s="172">
        <v>0</v>
      </c>
      <c r="R90" s="172">
        <f>Q90*H90</f>
        <v>0</v>
      </c>
      <c r="S90" s="172">
        <v>0</v>
      </c>
      <c r="T90" s="173">
        <f>S90*H90</f>
        <v>0</v>
      </c>
      <c r="AR90" s="17" t="s">
        <v>133</v>
      </c>
      <c r="AT90" s="17" t="s">
        <v>128</v>
      </c>
      <c r="AU90" s="17" t="s">
        <v>83</v>
      </c>
      <c r="AY90" s="17" t="s">
        <v>125</v>
      </c>
      <c r="BE90" s="174">
        <f>IF(N90="základní",J90,0)</f>
        <v>0</v>
      </c>
      <c r="BF90" s="174">
        <f>IF(N90="snížená",J90,0)</f>
        <v>0</v>
      </c>
      <c r="BG90" s="174">
        <f>IF(N90="zákl. přenesená",J90,0)</f>
        <v>0</v>
      </c>
      <c r="BH90" s="174">
        <f>IF(N90="sníž. přenesená",J90,0)</f>
        <v>0</v>
      </c>
      <c r="BI90" s="174">
        <f>IF(N90="nulová",J90,0)</f>
        <v>0</v>
      </c>
      <c r="BJ90" s="17" t="s">
        <v>81</v>
      </c>
      <c r="BK90" s="174">
        <f>ROUND(I90*H90,2)</f>
        <v>0</v>
      </c>
      <c r="BL90" s="17" t="s">
        <v>133</v>
      </c>
      <c r="BM90" s="17" t="s">
        <v>231</v>
      </c>
    </row>
    <row r="91" s="1" customFormat="1">
      <c r="B91" s="35"/>
      <c r="D91" s="175" t="s">
        <v>139</v>
      </c>
      <c r="F91" s="176" t="s">
        <v>147</v>
      </c>
      <c r="I91" s="108"/>
      <c r="L91" s="35"/>
      <c r="M91" s="177"/>
      <c r="N91" s="65"/>
      <c r="O91" s="65"/>
      <c r="P91" s="65"/>
      <c r="Q91" s="65"/>
      <c r="R91" s="65"/>
      <c r="S91" s="65"/>
      <c r="T91" s="66"/>
      <c r="AT91" s="17" t="s">
        <v>139</v>
      </c>
      <c r="AU91" s="17" t="s">
        <v>83</v>
      </c>
    </row>
    <row r="92" s="1" customFormat="1" ht="16.5" customHeight="1">
      <c r="B92" s="162"/>
      <c r="C92" s="163" t="s">
        <v>133</v>
      </c>
      <c r="D92" s="163" t="s">
        <v>128</v>
      </c>
      <c r="E92" s="164" t="s">
        <v>148</v>
      </c>
      <c r="F92" s="165" t="s">
        <v>149</v>
      </c>
      <c r="G92" s="166" t="s">
        <v>131</v>
      </c>
      <c r="H92" s="167">
        <v>379</v>
      </c>
      <c r="I92" s="168"/>
      <c r="J92" s="169">
        <f>ROUND(I92*H92,2)</f>
        <v>0</v>
      </c>
      <c r="K92" s="165" t="s">
        <v>132</v>
      </c>
      <c r="L92" s="35"/>
      <c r="M92" s="170" t="s">
        <v>3</v>
      </c>
      <c r="N92" s="171" t="s">
        <v>44</v>
      </c>
      <c r="O92" s="65"/>
      <c r="P92" s="172">
        <f>O92*H92</f>
        <v>0</v>
      </c>
      <c r="Q92" s="172">
        <v>0</v>
      </c>
      <c r="R92" s="172">
        <f>Q92*H92</f>
        <v>0</v>
      </c>
      <c r="S92" s="172">
        <v>0</v>
      </c>
      <c r="T92" s="173">
        <f>S92*H92</f>
        <v>0</v>
      </c>
      <c r="AR92" s="17" t="s">
        <v>133</v>
      </c>
      <c r="AT92" s="17" t="s">
        <v>128</v>
      </c>
      <c r="AU92" s="17" t="s">
        <v>83</v>
      </c>
      <c r="AY92" s="17" t="s">
        <v>125</v>
      </c>
      <c r="BE92" s="174">
        <f>IF(N92="základní",J92,0)</f>
        <v>0</v>
      </c>
      <c r="BF92" s="174">
        <f>IF(N92="snížená",J92,0)</f>
        <v>0</v>
      </c>
      <c r="BG92" s="174">
        <f>IF(N92="zákl. přenesená",J92,0)</f>
        <v>0</v>
      </c>
      <c r="BH92" s="174">
        <f>IF(N92="sníž. přenesená",J92,0)</f>
        <v>0</v>
      </c>
      <c r="BI92" s="174">
        <f>IF(N92="nulová",J92,0)</f>
        <v>0</v>
      </c>
      <c r="BJ92" s="17" t="s">
        <v>81</v>
      </c>
      <c r="BK92" s="174">
        <f>ROUND(I92*H92,2)</f>
        <v>0</v>
      </c>
      <c r="BL92" s="17" t="s">
        <v>133</v>
      </c>
      <c r="BM92" s="17" t="s">
        <v>232</v>
      </c>
    </row>
    <row r="93" s="1" customFormat="1">
      <c r="B93" s="35"/>
      <c r="D93" s="175" t="s">
        <v>139</v>
      </c>
      <c r="F93" s="176" t="s">
        <v>147</v>
      </c>
      <c r="I93" s="108"/>
      <c r="L93" s="35"/>
      <c r="M93" s="177"/>
      <c r="N93" s="65"/>
      <c r="O93" s="65"/>
      <c r="P93" s="65"/>
      <c r="Q93" s="65"/>
      <c r="R93" s="65"/>
      <c r="S93" s="65"/>
      <c r="T93" s="66"/>
      <c r="AT93" s="17" t="s">
        <v>139</v>
      </c>
      <c r="AU93" s="17" t="s">
        <v>83</v>
      </c>
    </row>
    <row r="94" s="1" customFormat="1" ht="22.5" customHeight="1">
      <c r="B94" s="162"/>
      <c r="C94" s="163" t="s">
        <v>151</v>
      </c>
      <c r="D94" s="163" t="s">
        <v>128</v>
      </c>
      <c r="E94" s="164" t="s">
        <v>152</v>
      </c>
      <c r="F94" s="165" t="s">
        <v>153</v>
      </c>
      <c r="G94" s="166" t="s">
        <v>131</v>
      </c>
      <c r="H94" s="167">
        <v>379</v>
      </c>
      <c r="I94" s="168"/>
      <c r="J94" s="169">
        <f>ROUND(I94*H94,2)</f>
        <v>0</v>
      </c>
      <c r="K94" s="165" t="s">
        <v>132</v>
      </c>
      <c r="L94" s="35"/>
      <c r="M94" s="170" t="s">
        <v>3</v>
      </c>
      <c r="N94" s="171" t="s">
        <v>44</v>
      </c>
      <c r="O94" s="65"/>
      <c r="P94" s="172">
        <f>O94*H94</f>
        <v>0</v>
      </c>
      <c r="Q94" s="172">
        <v>0</v>
      </c>
      <c r="R94" s="172">
        <f>Q94*H94</f>
        <v>0</v>
      </c>
      <c r="S94" s="172">
        <v>0.0395</v>
      </c>
      <c r="T94" s="173">
        <f>S94*H94</f>
        <v>14.9705</v>
      </c>
      <c r="AR94" s="17" t="s">
        <v>133</v>
      </c>
      <c r="AT94" s="17" t="s">
        <v>128</v>
      </c>
      <c r="AU94" s="17" t="s">
        <v>83</v>
      </c>
      <c r="AY94" s="17" t="s">
        <v>125</v>
      </c>
      <c r="BE94" s="174">
        <f>IF(N94="základní",J94,0)</f>
        <v>0</v>
      </c>
      <c r="BF94" s="174">
        <f>IF(N94="snížená",J94,0)</f>
        <v>0</v>
      </c>
      <c r="BG94" s="174">
        <f>IF(N94="zákl. přenesená",J94,0)</f>
        <v>0</v>
      </c>
      <c r="BH94" s="174">
        <f>IF(N94="sníž. přenesená",J94,0)</f>
        <v>0</v>
      </c>
      <c r="BI94" s="174">
        <f>IF(N94="nulová",J94,0)</f>
        <v>0</v>
      </c>
      <c r="BJ94" s="17" t="s">
        <v>81</v>
      </c>
      <c r="BK94" s="174">
        <f>ROUND(I94*H94,2)</f>
        <v>0</v>
      </c>
      <c r="BL94" s="17" t="s">
        <v>133</v>
      </c>
      <c r="BM94" s="17" t="s">
        <v>233</v>
      </c>
    </row>
    <row r="95" s="1" customFormat="1">
      <c r="B95" s="35"/>
      <c r="D95" s="175" t="s">
        <v>139</v>
      </c>
      <c r="F95" s="176" t="s">
        <v>155</v>
      </c>
      <c r="I95" s="108"/>
      <c r="L95" s="35"/>
      <c r="M95" s="177"/>
      <c r="N95" s="65"/>
      <c r="O95" s="65"/>
      <c r="P95" s="65"/>
      <c r="Q95" s="65"/>
      <c r="R95" s="65"/>
      <c r="S95" s="65"/>
      <c r="T95" s="66"/>
      <c r="AT95" s="17" t="s">
        <v>139</v>
      </c>
      <c r="AU95" s="17" t="s">
        <v>83</v>
      </c>
    </row>
    <row r="96" s="1" customFormat="1">
      <c r="B96" s="35"/>
      <c r="D96" s="175" t="s">
        <v>141</v>
      </c>
      <c r="F96" s="176" t="s">
        <v>234</v>
      </c>
      <c r="I96" s="108"/>
      <c r="L96" s="35"/>
      <c r="M96" s="177"/>
      <c r="N96" s="65"/>
      <c r="O96" s="65"/>
      <c r="P96" s="65"/>
      <c r="Q96" s="65"/>
      <c r="R96" s="65"/>
      <c r="S96" s="65"/>
      <c r="T96" s="66"/>
      <c r="AT96" s="17" t="s">
        <v>141</v>
      </c>
      <c r="AU96" s="17" t="s">
        <v>83</v>
      </c>
    </row>
    <row r="97" s="11" customFormat="1">
      <c r="B97" s="178"/>
      <c r="D97" s="175" t="s">
        <v>157</v>
      </c>
      <c r="E97" s="179" t="s">
        <v>3</v>
      </c>
      <c r="F97" s="180" t="s">
        <v>235</v>
      </c>
      <c r="H97" s="181">
        <v>265.30000000000001</v>
      </c>
      <c r="I97" s="182"/>
      <c r="L97" s="178"/>
      <c r="M97" s="183"/>
      <c r="N97" s="184"/>
      <c r="O97" s="184"/>
      <c r="P97" s="184"/>
      <c r="Q97" s="184"/>
      <c r="R97" s="184"/>
      <c r="S97" s="184"/>
      <c r="T97" s="185"/>
      <c r="AT97" s="179" t="s">
        <v>157</v>
      </c>
      <c r="AU97" s="179" t="s">
        <v>83</v>
      </c>
      <c r="AV97" s="11" t="s">
        <v>83</v>
      </c>
      <c r="AW97" s="11" t="s">
        <v>34</v>
      </c>
      <c r="AX97" s="11" t="s">
        <v>73</v>
      </c>
      <c r="AY97" s="179" t="s">
        <v>125</v>
      </c>
    </row>
    <row r="98" s="11" customFormat="1">
      <c r="B98" s="178"/>
      <c r="D98" s="175" t="s">
        <v>157</v>
      </c>
      <c r="E98" s="179" t="s">
        <v>3</v>
      </c>
      <c r="F98" s="180" t="s">
        <v>236</v>
      </c>
      <c r="H98" s="181">
        <v>113.7</v>
      </c>
      <c r="I98" s="182"/>
      <c r="L98" s="178"/>
      <c r="M98" s="183"/>
      <c r="N98" s="184"/>
      <c r="O98" s="184"/>
      <c r="P98" s="184"/>
      <c r="Q98" s="184"/>
      <c r="R98" s="184"/>
      <c r="S98" s="184"/>
      <c r="T98" s="185"/>
      <c r="AT98" s="179" t="s">
        <v>157</v>
      </c>
      <c r="AU98" s="179" t="s">
        <v>83</v>
      </c>
      <c r="AV98" s="11" t="s">
        <v>83</v>
      </c>
      <c r="AW98" s="11" t="s">
        <v>34</v>
      </c>
      <c r="AX98" s="11" t="s">
        <v>73</v>
      </c>
      <c r="AY98" s="179" t="s">
        <v>125</v>
      </c>
    </row>
    <row r="99" s="12" customFormat="1">
      <c r="B99" s="186"/>
      <c r="D99" s="175" t="s">
        <v>157</v>
      </c>
      <c r="E99" s="187" t="s">
        <v>3</v>
      </c>
      <c r="F99" s="188" t="s">
        <v>160</v>
      </c>
      <c r="H99" s="189">
        <v>379</v>
      </c>
      <c r="I99" s="190"/>
      <c r="L99" s="186"/>
      <c r="M99" s="191"/>
      <c r="N99" s="192"/>
      <c r="O99" s="192"/>
      <c r="P99" s="192"/>
      <c r="Q99" s="192"/>
      <c r="R99" s="192"/>
      <c r="S99" s="192"/>
      <c r="T99" s="193"/>
      <c r="AT99" s="187" t="s">
        <v>157</v>
      </c>
      <c r="AU99" s="187" t="s">
        <v>83</v>
      </c>
      <c r="AV99" s="12" t="s">
        <v>133</v>
      </c>
      <c r="AW99" s="12" t="s">
        <v>34</v>
      </c>
      <c r="AX99" s="12" t="s">
        <v>81</v>
      </c>
      <c r="AY99" s="187" t="s">
        <v>125</v>
      </c>
    </row>
    <row r="100" s="1" customFormat="1" ht="16.5" customHeight="1">
      <c r="B100" s="162"/>
      <c r="C100" s="163" t="s">
        <v>161</v>
      </c>
      <c r="D100" s="163" t="s">
        <v>128</v>
      </c>
      <c r="E100" s="164" t="s">
        <v>162</v>
      </c>
      <c r="F100" s="165" t="s">
        <v>163</v>
      </c>
      <c r="G100" s="166" t="s">
        <v>131</v>
      </c>
      <c r="H100" s="167">
        <v>379</v>
      </c>
      <c r="I100" s="168"/>
      <c r="J100" s="169">
        <f>ROUND(I100*H100,2)</f>
        <v>0</v>
      </c>
      <c r="K100" s="165" t="s">
        <v>132</v>
      </c>
      <c r="L100" s="35"/>
      <c r="M100" s="170" t="s">
        <v>3</v>
      </c>
      <c r="N100" s="171" t="s">
        <v>44</v>
      </c>
      <c r="O100" s="65"/>
      <c r="P100" s="172">
        <f>O100*H100</f>
        <v>0</v>
      </c>
      <c r="Q100" s="172">
        <v>0</v>
      </c>
      <c r="R100" s="172">
        <f>Q100*H100</f>
        <v>0</v>
      </c>
      <c r="S100" s="172">
        <v>0</v>
      </c>
      <c r="T100" s="173">
        <f>S100*H100</f>
        <v>0</v>
      </c>
      <c r="AR100" s="17" t="s">
        <v>133</v>
      </c>
      <c r="AT100" s="17" t="s">
        <v>128</v>
      </c>
      <c r="AU100" s="17" t="s">
        <v>83</v>
      </c>
      <c r="AY100" s="17" t="s">
        <v>125</v>
      </c>
      <c r="BE100" s="174">
        <f>IF(N100="základní",J100,0)</f>
        <v>0</v>
      </c>
      <c r="BF100" s="174">
        <f>IF(N100="snížená",J100,0)</f>
        <v>0</v>
      </c>
      <c r="BG100" s="174">
        <f>IF(N100="zákl. přenesená",J100,0)</f>
        <v>0</v>
      </c>
      <c r="BH100" s="174">
        <f>IF(N100="sníž. přenesená",J100,0)</f>
        <v>0</v>
      </c>
      <c r="BI100" s="174">
        <f>IF(N100="nulová",J100,0)</f>
        <v>0</v>
      </c>
      <c r="BJ100" s="17" t="s">
        <v>81</v>
      </c>
      <c r="BK100" s="174">
        <f>ROUND(I100*H100,2)</f>
        <v>0</v>
      </c>
      <c r="BL100" s="17" t="s">
        <v>133</v>
      </c>
      <c r="BM100" s="17" t="s">
        <v>237</v>
      </c>
    </row>
    <row r="101" s="1" customFormat="1">
      <c r="B101" s="35"/>
      <c r="D101" s="175" t="s">
        <v>139</v>
      </c>
      <c r="F101" s="176" t="s">
        <v>155</v>
      </c>
      <c r="I101" s="108"/>
      <c r="L101" s="35"/>
      <c r="M101" s="177"/>
      <c r="N101" s="65"/>
      <c r="O101" s="65"/>
      <c r="P101" s="65"/>
      <c r="Q101" s="65"/>
      <c r="R101" s="65"/>
      <c r="S101" s="65"/>
      <c r="T101" s="66"/>
      <c r="AT101" s="17" t="s">
        <v>139</v>
      </c>
      <c r="AU101" s="17" t="s">
        <v>83</v>
      </c>
    </row>
    <row r="102" s="1" customFormat="1">
      <c r="B102" s="35"/>
      <c r="D102" s="175" t="s">
        <v>141</v>
      </c>
      <c r="F102" s="176" t="s">
        <v>165</v>
      </c>
      <c r="I102" s="108"/>
      <c r="L102" s="35"/>
      <c r="M102" s="177"/>
      <c r="N102" s="65"/>
      <c r="O102" s="65"/>
      <c r="P102" s="65"/>
      <c r="Q102" s="65"/>
      <c r="R102" s="65"/>
      <c r="S102" s="65"/>
      <c r="T102" s="66"/>
      <c r="AT102" s="17" t="s">
        <v>141</v>
      </c>
      <c r="AU102" s="17" t="s">
        <v>83</v>
      </c>
    </row>
    <row r="103" s="1" customFormat="1" ht="16.5" customHeight="1">
      <c r="B103" s="162"/>
      <c r="C103" s="163" t="s">
        <v>166</v>
      </c>
      <c r="D103" s="163" t="s">
        <v>128</v>
      </c>
      <c r="E103" s="164" t="s">
        <v>167</v>
      </c>
      <c r="F103" s="165" t="s">
        <v>168</v>
      </c>
      <c r="G103" s="166" t="s">
        <v>131</v>
      </c>
      <c r="H103" s="167">
        <v>265.30000000000001</v>
      </c>
      <c r="I103" s="168"/>
      <c r="J103" s="169">
        <f>ROUND(I103*H103,2)</f>
        <v>0</v>
      </c>
      <c r="K103" s="165" t="s">
        <v>132</v>
      </c>
      <c r="L103" s="35"/>
      <c r="M103" s="170" t="s">
        <v>3</v>
      </c>
      <c r="N103" s="171" t="s">
        <v>44</v>
      </c>
      <c r="O103" s="65"/>
      <c r="P103" s="172">
        <f>O103*H103</f>
        <v>0</v>
      </c>
      <c r="Q103" s="172">
        <v>0.039081999999999999</v>
      </c>
      <c r="R103" s="172">
        <f>Q103*H103</f>
        <v>10.3684546</v>
      </c>
      <c r="S103" s="172">
        <v>0</v>
      </c>
      <c r="T103" s="173">
        <f>S103*H103</f>
        <v>0</v>
      </c>
      <c r="AR103" s="17" t="s">
        <v>133</v>
      </c>
      <c r="AT103" s="17" t="s">
        <v>128</v>
      </c>
      <c r="AU103" s="17" t="s">
        <v>83</v>
      </c>
      <c r="AY103" s="17" t="s">
        <v>125</v>
      </c>
      <c r="BE103" s="174">
        <f>IF(N103="základní",J103,0)</f>
        <v>0</v>
      </c>
      <c r="BF103" s="174">
        <f>IF(N103="snížená",J103,0)</f>
        <v>0</v>
      </c>
      <c r="BG103" s="174">
        <f>IF(N103="zákl. přenesená",J103,0)</f>
        <v>0</v>
      </c>
      <c r="BH103" s="174">
        <f>IF(N103="sníž. přenesená",J103,0)</f>
        <v>0</v>
      </c>
      <c r="BI103" s="174">
        <f>IF(N103="nulová",J103,0)</f>
        <v>0</v>
      </c>
      <c r="BJ103" s="17" t="s">
        <v>81</v>
      </c>
      <c r="BK103" s="174">
        <f>ROUND(I103*H103,2)</f>
        <v>0</v>
      </c>
      <c r="BL103" s="17" t="s">
        <v>133</v>
      </c>
      <c r="BM103" s="17" t="s">
        <v>238</v>
      </c>
    </row>
    <row r="104" s="1" customFormat="1">
      <c r="B104" s="35"/>
      <c r="D104" s="175" t="s">
        <v>139</v>
      </c>
      <c r="F104" s="176" t="s">
        <v>170</v>
      </c>
      <c r="I104" s="108"/>
      <c r="L104" s="35"/>
      <c r="M104" s="177"/>
      <c r="N104" s="65"/>
      <c r="O104" s="65"/>
      <c r="P104" s="65"/>
      <c r="Q104" s="65"/>
      <c r="R104" s="65"/>
      <c r="S104" s="65"/>
      <c r="T104" s="66"/>
      <c r="AT104" s="17" t="s">
        <v>139</v>
      </c>
      <c r="AU104" s="17" t="s">
        <v>83</v>
      </c>
    </row>
    <row r="105" s="1" customFormat="1">
      <c r="B105" s="35"/>
      <c r="D105" s="175" t="s">
        <v>141</v>
      </c>
      <c r="F105" s="176" t="s">
        <v>239</v>
      </c>
      <c r="I105" s="108"/>
      <c r="L105" s="35"/>
      <c r="M105" s="177"/>
      <c r="N105" s="65"/>
      <c r="O105" s="65"/>
      <c r="P105" s="65"/>
      <c r="Q105" s="65"/>
      <c r="R105" s="65"/>
      <c r="S105" s="65"/>
      <c r="T105" s="66"/>
      <c r="AT105" s="17" t="s">
        <v>141</v>
      </c>
      <c r="AU105" s="17" t="s">
        <v>83</v>
      </c>
    </row>
    <row r="106" s="11" customFormat="1">
      <c r="B106" s="178"/>
      <c r="D106" s="175" t="s">
        <v>157</v>
      </c>
      <c r="E106" s="179" t="s">
        <v>3</v>
      </c>
      <c r="F106" s="180" t="s">
        <v>240</v>
      </c>
      <c r="H106" s="181">
        <v>265.30000000000001</v>
      </c>
      <c r="I106" s="182"/>
      <c r="L106" s="178"/>
      <c r="M106" s="183"/>
      <c r="N106" s="184"/>
      <c r="O106" s="184"/>
      <c r="P106" s="184"/>
      <c r="Q106" s="184"/>
      <c r="R106" s="184"/>
      <c r="S106" s="184"/>
      <c r="T106" s="185"/>
      <c r="AT106" s="179" t="s">
        <v>157</v>
      </c>
      <c r="AU106" s="179" t="s">
        <v>83</v>
      </c>
      <c r="AV106" s="11" t="s">
        <v>83</v>
      </c>
      <c r="AW106" s="11" t="s">
        <v>34</v>
      </c>
      <c r="AX106" s="11" t="s">
        <v>81</v>
      </c>
      <c r="AY106" s="179" t="s">
        <v>125</v>
      </c>
    </row>
    <row r="107" s="1" customFormat="1" ht="16.5" customHeight="1">
      <c r="B107" s="162"/>
      <c r="C107" s="163" t="s">
        <v>173</v>
      </c>
      <c r="D107" s="163" t="s">
        <v>128</v>
      </c>
      <c r="E107" s="164" t="s">
        <v>174</v>
      </c>
      <c r="F107" s="165" t="s">
        <v>175</v>
      </c>
      <c r="G107" s="166" t="s">
        <v>131</v>
      </c>
      <c r="H107" s="167">
        <v>113.7</v>
      </c>
      <c r="I107" s="168"/>
      <c r="J107" s="169">
        <f>ROUND(I107*H107,2)</f>
        <v>0</v>
      </c>
      <c r="K107" s="165" t="s">
        <v>3</v>
      </c>
      <c r="L107" s="35"/>
      <c r="M107" s="170" t="s">
        <v>3</v>
      </c>
      <c r="N107" s="171" t="s">
        <v>44</v>
      </c>
      <c r="O107" s="65"/>
      <c r="P107" s="172">
        <f>O107*H107</f>
        <v>0</v>
      </c>
      <c r="Q107" s="172">
        <v>0.039079999999999997</v>
      </c>
      <c r="R107" s="172">
        <f>Q107*H107</f>
        <v>4.4433959999999999</v>
      </c>
      <c r="S107" s="172">
        <v>0</v>
      </c>
      <c r="T107" s="173">
        <f>S107*H107</f>
        <v>0</v>
      </c>
      <c r="AR107" s="17" t="s">
        <v>133</v>
      </c>
      <c r="AT107" s="17" t="s">
        <v>128</v>
      </c>
      <c r="AU107" s="17" t="s">
        <v>83</v>
      </c>
      <c r="AY107" s="17" t="s">
        <v>125</v>
      </c>
      <c r="BE107" s="174">
        <f>IF(N107="základní",J107,0)</f>
        <v>0</v>
      </c>
      <c r="BF107" s="174">
        <f>IF(N107="snížená",J107,0)</f>
        <v>0</v>
      </c>
      <c r="BG107" s="174">
        <f>IF(N107="zákl. přenesená",J107,0)</f>
        <v>0</v>
      </c>
      <c r="BH107" s="174">
        <f>IF(N107="sníž. přenesená",J107,0)</f>
        <v>0</v>
      </c>
      <c r="BI107" s="174">
        <f>IF(N107="nulová",J107,0)</f>
        <v>0</v>
      </c>
      <c r="BJ107" s="17" t="s">
        <v>81</v>
      </c>
      <c r="BK107" s="174">
        <f>ROUND(I107*H107,2)</f>
        <v>0</v>
      </c>
      <c r="BL107" s="17" t="s">
        <v>133</v>
      </c>
      <c r="BM107" s="17" t="s">
        <v>241</v>
      </c>
    </row>
    <row r="108" s="1" customFormat="1">
      <c r="B108" s="35"/>
      <c r="D108" s="175" t="s">
        <v>139</v>
      </c>
      <c r="F108" s="176" t="s">
        <v>170</v>
      </c>
      <c r="I108" s="108"/>
      <c r="L108" s="35"/>
      <c r="M108" s="177"/>
      <c r="N108" s="65"/>
      <c r="O108" s="65"/>
      <c r="P108" s="65"/>
      <c r="Q108" s="65"/>
      <c r="R108" s="65"/>
      <c r="S108" s="65"/>
      <c r="T108" s="66"/>
      <c r="AT108" s="17" t="s">
        <v>139</v>
      </c>
      <c r="AU108" s="17" t="s">
        <v>83</v>
      </c>
    </row>
    <row r="109" s="1" customFormat="1">
      <c r="B109" s="35"/>
      <c r="D109" s="175" t="s">
        <v>141</v>
      </c>
      <c r="F109" s="176" t="s">
        <v>242</v>
      </c>
      <c r="I109" s="108"/>
      <c r="L109" s="35"/>
      <c r="M109" s="177"/>
      <c r="N109" s="65"/>
      <c r="O109" s="65"/>
      <c r="P109" s="65"/>
      <c r="Q109" s="65"/>
      <c r="R109" s="65"/>
      <c r="S109" s="65"/>
      <c r="T109" s="66"/>
      <c r="AT109" s="17" t="s">
        <v>141</v>
      </c>
      <c r="AU109" s="17" t="s">
        <v>83</v>
      </c>
    </row>
    <row r="110" s="11" customFormat="1">
      <c r="B110" s="178"/>
      <c r="D110" s="175" t="s">
        <v>157</v>
      </c>
      <c r="E110" s="179" t="s">
        <v>3</v>
      </c>
      <c r="F110" s="180" t="s">
        <v>243</v>
      </c>
      <c r="H110" s="181">
        <v>113.7</v>
      </c>
      <c r="I110" s="182"/>
      <c r="L110" s="178"/>
      <c r="M110" s="183"/>
      <c r="N110" s="184"/>
      <c r="O110" s="184"/>
      <c r="P110" s="184"/>
      <c r="Q110" s="184"/>
      <c r="R110" s="184"/>
      <c r="S110" s="184"/>
      <c r="T110" s="185"/>
      <c r="AT110" s="179" t="s">
        <v>157</v>
      </c>
      <c r="AU110" s="179" t="s">
        <v>83</v>
      </c>
      <c r="AV110" s="11" t="s">
        <v>83</v>
      </c>
      <c r="AW110" s="11" t="s">
        <v>34</v>
      </c>
      <c r="AX110" s="11" t="s">
        <v>81</v>
      </c>
      <c r="AY110" s="179" t="s">
        <v>125</v>
      </c>
    </row>
    <row r="111" s="1" customFormat="1" ht="16.5" customHeight="1">
      <c r="B111" s="162"/>
      <c r="C111" s="163" t="s">
        <v>126</v>
      </c>
      <c r="D111" s="163" t="s">
        <v>128</v>
      </c>
      <c r="E111" s="164" t="s">
        <v>179</v>
      </c>
      <c r="F111" s="165" t="s">
        <v>180</v>
      </c>
      <c r="G111" s="166" t="s">
        <v>131</v>
      </c>
      <c r="H111" s="167">
        <v>379</v>
      </c>
      <c r="I111" s="168"/>
      <c r="J111" s="169">
        <f>ROUND(I111*H111,2)</f>
        <v>0</v>
      </c>
      <c r="K111" s="165" t="s">
        <v>132</v>
      </c>
      <c r="L111" s="35"/>
      <c r="M111" s="170" t="s">
        <v>3</v>
      </c>
      <c r="N111" s="171" t="s">
        <v>44</v>
      </c>
      <c r="O111" s="65"/>
      <c r="P111" s="172">
        <f>O111*H111</f>
        <v>0</v>
      </c>
      <c r="Q111" s="172">
        <v>0</v>
      </c>
      <c r="R111" s="172">
        <f>Q111*H111</f>
        <v>0</v>
      </c>
      <c r="S111" s="172">
        <v>0</v>
      </c>
      <c r="T111" s="173">
        <f>S111*H111</f>
        <v>0</v>
      </c>
      <c r="AR111" s="17" t="s">
        <v>133</v>
      </c>
      <c r="AT111" s="17" t="s">
        <v>128</v>
      </c>
      <c r="AU111" s="17" t="s">
        <v>83</v>
      </c>
      <c r="AY111" s="17" t="s">
        <v>125</v>
      </c>
      <c r="BE111" s="174">
        <f>IF(N111="základní",J111,0)</f>
        <v>0</v>
      </c>
      <c r="BF111" s="174">
        <f>IF(N111="snížená",J111,0)</f>
        <v>0</v>
      </c>
      <c r="BG111" s="174">
        <f>IF(N111="zákl. přenesená",J111,0)</f>
        <v>0</v>
      </c>
      <c r="BH111" s="174">
        <f>IF(N111="sníž. přenesená",J111,0)</f>
        <v>0</v>
      </c>
      <c r="BI111" s="174">
        <f>IF(N111="nulová",J111,0)</f>
        <v>0</v>
      </c>
      <c r="BJ111" s="17" t="s">
        <v>81</v>
      </c>
      <c r="BK111" s="174">
        <f>ROUND(I111*H111,2)</f>
        <v>0</v>
      </c>
      <c r="BL111" s="17" t="s">
        <v>133</v>
      </c>
      <c r="BM111" s="17" t="s">
        <v>244</v>
      </c>
    </row>
    <row r="112" s="1" customFormat="1">
      <c r="B112" s="35"/>
      <c r="D112" s="175" t="s">
        <v>139</v>
      </c>
      <c r="F112" s="176" t="s">
        <v>182</v>
      </c>
      <c r="I112" s="108"/>
      <c r="L112" s="35"/>
      <c r="M112" s="177"/>
      <c r="N112" s="65"/>
      <c r="O112" s="65"/>
      <c r="P112" s="65"/>
      <c r="Q112" s="65"/>
      <c r="R112" s="65"/>
      <c r="S112" s="65"/>
      <c r="T112" s="66"/>
      <c r="AT112" s="17" t="s">
        <v>139</v>
      </c>
      <c r="AU112" s="17" t="s">
        <v>83</v>
      </c>
    </row>
    <row r="113" s="1" customFormat="1">
      <c r="B113" s="35"/>
      <c r="D113" s="175" t="s">
        <v>141</v>
      </c>
      <c r="F113" s="176" t="s">
        <v>183</v>
      </c>
      <c r="I113" s="108"/>
      <c r="L113" s="35"/>
      <c r="M113" s="177"/>
      <c r="N113" s="65"/>
      <c r="O113" s="65"/>
      <c r="P113" s="65"/>
      <c r="Q113" s="65"/>
      <c r="R113" s="65"/>
      <c r="S113" s="65"/>
      <c r="T113" s="66"/>
      <c r="AT113" s="17" t="s">
        <v>141</v>
      </c>
      <c r="AU113" s="17" t="s">
        <v>83</v>
      </c>
    </row>
    <row r="114" s="1" customFormat="1" ht="16.5" customHeight="1">
      <c r="B114" s="162"/>
      <c r="C114" s="163" t="s">
        <v>184</v>
      </c>
      <c r="D114" s="163" t="s">
        <v>128</v>
      </c>
      <c r="E114" s="164" t="s">
        <v>185</v>
      </c>
      <c r="F114" s="165" t="s">
        <v>186</v>
      </c>
      <c r="G114" s="166" t="s">
        <v>187</v>
      </c>
      <c r="H114" s="167">
        <v>379</v>
      </c>
      <c r="I114" s="168"/>
      <c r="J114" s="169">
        <f>ROUND(I114*H114,2)</f>
        <v>0</v>
      </c>
      <c r="K114" s="165" t="s">
        <v>3</v>
      </c>
      <c r="L114" s="35"/>
      <c r="M114" s="170" t="s">
        <v>3</v>
      </c>
      <c r="N114" s="171" t="s">
        <v>44</v>
      </c>
      <c r="O114" s="65"/>
      <c r="P114" s="172">
        <f>O114*H114</f>
        <v>0</v>
      </c>
      <c r="Q114" s="172">
        <v>0.070930000000000007</v>
      </c>
      <c r="R114" s="172">
        <f>Q114*H114</f>
        <v>26.882470000000001</v>
      </c>
      <c r="S114" s="172">
        <v>0</v>
      </c>
      <c r="T114" s="173">
        <f>S114*H114</f>
        <v>0</v>
      </c>
      <c r="AR114" s="17" t="s">
        <v>133</v>
      </c>
      <c r="AT114" s="17" t="s">
        <v>128</v>
      </c>
      <c r="AU114" s="17" t="s">
        <v>83</v>
      </c>
      <c r="AY114" s="17" t="s">
        <v>125</v>
      </c>
      <c r="BE114" s="174">
        <f>IF(N114="základní",J114,0)</f>
        <v>0</v>
      </c>
      <c r="BF114" s="174">
        <f>IF(N114="snížená",J114,0)</f>
        <v>0</v>
      </c>
      <c r="BG114" s="174">
        <f>IF(N114="zákl. přenesená",J114,0)</f>
        <v>0</v>
      </c>
      <c r="BH114" s="174">
        <f>IF(N114="sníž. přenesená",J114,0)</f>
        <v>0</v>
      </c>
      <c r="BI114" s="174">
        <f>IF(N114="nulová",J114,0)</f>
        <v>0</v>
      </c>
      <c r="BJ114" s="17" t="s">
        <v>81</v>
      </c>
      <c r="BK114" s="174">
        <f>ROUND(I114*H114,2)</f>
        <v>0</v>
      </c>
      <c r="BL114" s="17" t="s">
        <v>133</v>
      </c>
      <c r="BM114" s="17" t="s">
        <v>245</v>
      </c>
    </row>
    <row r="115" s="1" customFormat="1">
      <c r="B115" s="35"/>
      <c r="D115" s="175" t="s">
        <v>141</v>
      </c>
      <c r="F115" s="176" t="s">
        <v>189</v>
      </c>
      <c r="I115" s="108"/>
      <c r="L115" s="35"/>
      <c r="M115" s="177"/>
      <c r="N115" s="65"/>
      <c r="O115" s="65"/>
      <c r="P115" s="65"/>
      <c r="Q115" s="65"/>
      <c r="R115" s="65"/>
      <c r="S115" s="65"/>
      <c r="T115" s="66"/>
      <c r="AT115" s="17" t="s">
        <v>141</v>
      </c>
      <c r="AU115" s="17" t="s">
        <v>83</v>
      </c>
    </row>
    <row r="116" s="10" customFormat="1" ht="22.8" customHeight="1">
      <c r="B116" s="149"/>
      <c r="D116" s="150" t="s">
        <v>72</v>
      </c>
      <c r="E116" s="160" t="s">
        <v>190</v>
      </c>
      <c r="F116" s="160" t="s">
        <v>191</v>
      </c>
      <c r="I116" s="152"/>
      <c r="J116" s="161">
        <f>BK116</f>
        <v>0</v>
      </c>
      <c r="L116" s="149"/>
      <c r="M116" s="154"/>
      <c r="N116" s="155"/>
      <c r="O116" s="155"/>
      <c r="P116" s="156">
        <f>SUM(P117:P133)</f>
        <v>0</v>
      </c>
      <c r="Q116" s="155"/>
      <c r="R116" s="156">
        <f>SUM(R117:R133)</f>
        <v>0</v>
      </c>
      <c r="S116" s="155"/>
      <c r="T116" s="157">
        <f>SUM(T117:T133)</f>
        <v>0</v>
      </c>
      <c r="AR116" s="150" t="s">
        <v>81</v>
      </c>
      <c r="AT116" s="158" t="s">
        <v>72</v>
      </c>
      <c r="AU116" s="158" t="s">
        <v>81</v>
      </c>
      <c r="AY116" s="150" t="s">
        <v>125</v>
      </c>
      <c r="BK116" s="159">
        <f>SUM(BK117:BK133)</f>
        <v>0</v>
      </c>
    </row>
    <row r="117" s="1" customFormat="1" ht="22.5" customHeight="1">
      <c r="B117" s="162"/>
      <c r="C117" s="163" t="s">
        <v>192</v>
      </c>
      <c r="D117" s="163" t="s">
        <v>128</v>
      </c>
      <c r="E117" s="164" t="s">
        <v>193</v>
      </c>
      <c r="F117" s="165" t="s">
        <v>194</v>
      </c>
      <c r="G117" s="166" t="s">
        <v>195</v>
      </c>
      <c r="H117" s="167">
        <v>11.749000000000001</v>
      </c>
      <c r="I117" s="168"/>
      <c r="J117" s="169">
        <f>ROUND(I117*H117,2)</f>
        <v>0</v>
      </c>
      <c r="K117" s="165" t="s">
        <v>132</v>
      </c>
      <c r="L117" s="35"/>
      <c r="M117" s="170" t="s">
        <v>3</v>
      </c>
      <c r="N117" s="171" t="s">
        <v>44</v>
      </c>
      <c r="O117" s="65"/>
      <c r="P117" s="172">
        <f>O117*H117</f>
        <v>0</v>
      </c>
      <c r="Q117" s="172">
        <v>0</v>
      </c>
      <c r="R117" s="172">
        <f>Q117*H117</f>
        <v>0</v>
      </c>
      <c r="S117" s="172">
        <v>0</v>
      </c>
      <c r="T117" s="173">
        <f>S117*H117</f>
        <v>0</v>
      </c>
      <c r="AR117" s="17" t="s">
        <v>133</v>
      </c>
      <c r="AT117" s="17" t="s">
        <v>128</v>
      </c>
      <c r="AU117" s="17" t="s">
        <v>83</v>
      </c>
      <c r="AY117" s="17" t="s">
        <v>125</v>
      </c>
      <c r="BE117" s="174">
        <f>IF(N117="základní",J117,0)</f>
        <v>0</v>
      </c>
      <c r="BF117" s="174">
        <f>IF(N117="snížená",J117,0)</f>
        <v>0</v>
      </c>
      <c r="BG117" s="174">
        <f>IF(N117="zákl. přenesená",J117,0)</f>
        <v>0</v>
      </c>
      <c r="BH117" s="174">
        <f>IF(N117="sníž. přenesená",J117,0)</f>
        <v>0</v>
      </c>
      <c r="BI117" s="174">
        <f>IF(N117="nulová",J117,0)</f>
        <v>0</v>
      </c>
      <c r="BJ117" s="17" t="s">
        <v>81</v>
      </c>
      <c r="BK117" s="174">
        <f>ROUND(I117*H117,2)</f>
        <v>0</v>
      </c>
      <c r="BL117" s="17" t="s">
        <v>133</v>
      </c>
      <c r="BM117" s="17" t="s">
        <v>246</v>
      </c>
    </row>
    <row r="118" s="1" customFormat="1">
      <c r="B118" s="35"/>
      <c r="D118" s="175" t="s">
        <v>139</v>
      </c>
      <c r="F118" s="176" t="s">
        <v>197</v>
      </c>
      <c r="I118" s="108"/>
      <c r="L118" s="35"/>
      <c r="M118" s="177"/>
      <c r="N118" s="65"/>
      <c r="O118" s="65"/>
      <c r="P118" s="65"/>
      <c r="Q118" s="65"/>
      <c r="R118" s="65"/>
      <c r="S118" s="65"/>
      <c r="T118" s="66"/>
      <c r="AT118" s="17" t="s">
        <v>139</v>
      </c>
      <c r="AU118" s="17" t="s">
        <v>83</v>
      </c>
    </row>
    <row r="119" s="11" customFormat="1">
      <c r="B119" s="178"/>
      <c r="D119" s="175" t="s">
        <v>157</v>
      </c>
      <c r="E119" s="179" t="s">
        <v>3</v>
      </c>
      <c r="F119" s="180" t="s">
        <v>247</v>
      </c>
      <c r="H119" s="181">
        <v>6.3259999999999996</v>
      </c>
      <c r="I119" s="182"/>
      <c r="L119" s="178"/>
      <c r="M119" s="183"/>
      <c r="N119" s="184"/>
      <c r="O119" s="184"/>
      <c r="P119" s="184"/>
      <c r="Q119" s="184"/>
      <c r="R119" s="184"/>
      <c r="S119" s="184"/>
      <c r="T119" s="185"/>
      <c r="AT119" s="179" t="s">
        <v>157</v>
      </c>
      <c r="AU119" s="179" t="s">
        <v>83</v>
      </c>
      <c r="AV119" s="11" t="s">
        <v>83</v>
      </c>
      <c r="AW119" s="11" t="s">
        <v>34</v>
      </c>
      <c r="AX119" s="11" t="s">
        <v>73</v>
      </c>
      <c r="AY119" s="179" t="s">
        <v>125</v>
      </c>
    </row>
    <row r="120" s="11" customFormat="1">
      <c r="B120" s="178"/>
      <c r="D120" s="175" t="s">
        <v>157</v>
      </c>
      <c r="E120" s="179" t="s">
        <v>3</v>
      </c>
      <c r="F120" s="180" t="s">
        <v>248</v>
      </c>
      <c r="H120" s="181">
        <v>5.423</v>
      </c>
      <c r="I120" s="182"/>
      <c r="L120" s="178"/>
      <c r="M120" s="183"/>
      <c r="N120" s="184"/>
      <c r="O120" s="184"/>
      <c r="P120" s="184"/>
      <c r="Q120" s="184"/>
      <c r="R120" s="184"/>
      <c r="S120" s="184"/>
      <c r="T120" s="185"/>
      <c r="AT120" s="179" t="s">
        <v>157</v>
      </c>
      <c r="AU120" s="179" t="s">
        <v>83</v>
      </c>
      <c r="AV120" s="11" t="s">
        <v>83</v>
      </c>
      <c r="AW120" s="11" t="s">
        <v>34</v>
      </c>
      <c r="AX120" s="11" t="s">
        <v>73</v>
      </c>
      <c r="AY120" s="179" t="s">
        <v>125</v>
      </c>
    </row>
    <row r="121" s="12" customFormat="1">
      <c r="B121" s="186"/>
      <c r="D121" s="175" t="s">
        <v>157</v>
      </c>
      <c r="E121" s="187" t="s">
        <v>3</v>
      </c>
      <c r="F121" s="188" t="s">
        <v>160</v>
      </c>
      <c r="H121" s="189">
        <v>11.748999999999999</v>
      </c>
      <c r="I121" s="190"/>
      <c r="L121" s="186"/>
      <c r="M121" s="191"/>
      <c r="N121" s="192"/>
      <c r="O121" s="192"/>
      <c r="P121" s="192"/>
      <c r="Q121" s="192"/>
      <c r="R121" s="192"/>
      <c r="S121" s="192"/>
      <c r="T121" s="193"/>
      <c r="AT121" s="187" t="s">
        <v>157</v>
      </c>
      <c r="AU121" s="187" t="s">
        <v>83</v>
      </c>
      <c r="AV121" s="12" t="s">
        <v>133</v>
      </c>
      <c r="AW121" s="12" t="s">
        <v>34</v>
      </c>
      <c r="AX121" s="12" t="s">
        <v>81</v>
      </c>
      <c r="AY121" s="187" t="s">
        <v>125</v>
      </c>
    </row>
    <row r="122" s="1" customFormat="1" ht="22.5" customHeight="1">
      <c r="B122" s="162"/>
      <c r="C122" s="163" t="s">
        <v>200</v>
      </c>
      <c r="D122" s="163" t="s">
        <v>128</v>
      </c>
      <c r="E122" s="164" t="s">
        <v>201</v>
      </c>
      <c r="F122" s="165" t="s">
        <v>202</v>
      </c>
      <c r="G122" s="166" t="s">
        <v>195</v>
      </c>
      <c r="H122" s="167">
        <v>11.749000000000001</v>
      </c>
      <c r="I122" s="168"/>
      <c r="J122" s="169">
        <f>ROUND(I122*H122,2)</f>
        <v>0</v>
      </c>
      <c r="K122" s="165" t="s">
        <v>132</v>
      </c>
      <c r="L122" s="35"/>
      <c r="M122" s="170" t="s">
        <v>3</v>
      </c>
      <c r="N122" s="171" t="s">
        <v>44</v>
      </c>
      <c r="O122" s="65"/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AR122" s="17" t="s">
        <v>133</v>
      </c>
      <c r="AT122" s="17" t="s">
        <v>128</v>
      </c>
      <c r="AU122" s="17" t="s">
        <v>83</v>
      </c>
      <c r="AY122" s="17" t="s">
        <v>125</v>
      </c>
      <c r="BE122" s="174">
        <f>IF(N122="základní",J122,0)</f>
        <v>0</v>
      </c>
      <c r="BF122" s="174">
        <f>IF(N122="snížená",J122,0)</f>
        <v>0</v>
      </c>
      <c r="BG122" s="174">
        <f>IF(N122="zákl. přenesená",J122,0)</f>
        <v>0</v>
      </c>
      <c r="BH122" s="174">
        <f>IF(N122="sníž. přenesená",J122,0)</f>
        <v>0</v>
      </c>
      <c r="BI122" s="174">
        <f>IF(N122="nulová",J122,0)</f>
        <v>0</v>
      </c>
      <c r="BJ122" s="17" t="s">
        <v>81</v>
      </c>
      <c r="BK122" s="174">
        <f>ROUND(I122*H122,2)</f>
        <v>0</v>
      </c>
      <c r="BL122" s="17" t="s">
        <v>133</v>
      </c>
      <c r="BM122" s="17" t="s">
        <v>249</v>
      </c>
    </row>
    <row r="123" s="1" customFormat="1">
      <c r="B123" s="35"/>
      <c r="D123" s="175" t="s">
        <v>139</v>
      </c>
      <c r="F123" s="176" t="s">
        <v>204</v>
      </c>
      <c r="I123" s="108"/>
      <c r="L123" s="35"/>
      <c r="M123" s="177"/>
      <c r="N123" s="65"/>
      <c r="O123" s="65"/>
      <c r="P123" s="65"/>
      <c r="Q123" s="65"/>
      <c r="R123" s="65"/>
      <c r="S123" s="65"/>
      <c r="T123" s="66"/>
      <c r="AT123" s="17" t="s">
        <v>139</v>
      </c>
      <c r="AU123" s="17" t="s">
        <v>83</v>
      </c>
    </row>
    <row r="124" s="1" customFormat="1" ht="16.5" customHeight="1">
      <c r="B124" s="162"/>
      <c r="C124" s="163" t="s">
        <v>205</v>
      </c>
      <c r="D124" s="163" t="s">
        <v>128</v>
      </c>
      <c r="E124" s="164" t="s">
        <v>206</v>
      </c>
      <c r="F124" s="165" t="s">
        <v>207</v>
      </c>
      <c r="G124" s="166" t="s">
        <v>195</v>
      </c>
      <c r="H124" s="167">
        <v>11.749000000000001</v>
      </c>
      <c r="I124" s="168"/>
      <c r="J124" s="169">
        <f>ROUND(I124*H124,2)</f>
        <v>0</v>
      </c>
      <c r="K124" s="165" t="s">
        <v>132</v>
      </c>
      <c r="L124" s="35"/>
      <c r="M124" s="170" t="s">
        <v>3</v>
      </c>
      <c r="N124" s="171" t="s">
        <v>44</v>
      </c>
      <c r="O124" s="65"/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AR124" s="17" t="s">
        <v>133</v>
      </c>
      <c r="AT124" s="17" t="s">
        <v>128</v>
      </c>
      <c r="AU124" s="17" t="s">
        <v>83</v>
      </c>
      <c r="AY124" s="17" t="s">
        <v>125</v>
      </c>
      <c r="BE124" s="174">
        <f>IF(N124="základní",J124,0)</f>
        <v>0</v>
      </c>
      <c r="BF124" s="174">
        <f>IF(N124="snížená",J124,0)</f>
        <v>0</v>
      </c>
      <c r="BG124" s="174">
        <f>IF(N124="zákl. přenesená",J124,0)</f>
        <v>0</v>
      </c>
      <c r="BH124" s="174">
        <f>IF(N124="sníž. přenesená",J124,0)</f>
        <v>0</v>
      </c>
      <c r="BI124" s="174">
        <f>IF(N124="nulová",J124,0)</f>
        <v>0</v>
      </c>
      <c r="BJ124" s="17" t="s">
        <v>81</v>
      </c>
      <c r="BK124" s="174">
        <f>ROUND(I124*H124,2)</f>
        <v>0</v>
      </c>
      <c r="BL124" s="17" t="s">
        <v>133</v>
      </c>
      <c r="BM124" s="17" t="s">
        <v>250</v>
      </c>
    </row>
    <row r="125" s="1" customFormat="1">
      <c r="B125" s="35"/>
      <c r="D125" s="175" t="s">
        <v>139</v>
      </c>
      <c r="F125" s="176" t="s">
        <v>209</v>
      </c>
      <c r="I125" s="108"/>
      <c r="L125" s="35"/>
      <c r="M125" s="177"/>
      <c r="N125" s="65"/>
      <c r="O125" s="65"/>
      <c r="P125" s="65"/>
      <c r="Q125" s="65"/>
      <c r="R125" s="65"/>
      <c r="S125" s="65"/>
      <c r="T125" s="66"/>
      <c r="AT125" s="17" t="s">
        <v>139</v>
      </c>
      <c r="AU125" s="17" t="s">
        <v>83</v>
      </c>
    </row>
    <row r="126" s="1" customFormat="1" ht="22.5" customHeight="1">
      <c r="B126" s="162"/>
      <c r="C126" s="163" t="s">
        <v>210</v>
      </c>
      <c r="D126" s="163" t="s">
        <v>128</v>
      </c>
      <c r="E126" s="164" t="s">
        <v>211</v>
      </c>
      <c r="F126" s="165" t="s">
        <v>212</v>
      </c>
      <c r="G126" s="166" t="s">
        <v>195</v>
      </c>
      <c r="H126" s="167">
        <v>234.982</v>
      </c>
      <c r="I126" s="168"/>
      <c r="J126" s="169">
        <f>ROUND(I126*H126,2)</f>
        <v>0</v>
      </c>
      <c r="K126" s="165" t="s">
        <v>132</v>
      </c>
      <c r="L126" s="35"/>
      <c r="M126" s="170" t="s">
        <v>3</v>
      </c>
      <c r="N126" s="171" t="s">
        <v>44</v>
      </c>
      <c r="O126" s="65"/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AR126" s="17" t="s">
        <v>133</v>
      </c>
      <c r="AT126" s="17" t="s">
        <v>128</v>
      </c>
      <c r="AU126" s="17" t="s">
        <v>83</v>
      </c>
      <c r="AY126" s="17" t="s">
        <v>125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7" t="s">
        <v>81</v>
      </c>
      <c r="BK126" s="174">
        <f>ROUND(I126*H126,2)</f>
        <v>0</v>
      </c>
      <c r="BL126" s="17" t="s">
        <v>133</v>
      </c>
      <c r="BM126" s="17" t="s">
        <v>251</v>
      </c>
    </row>
    <row r="127" s="1" customFormat="1">
      <c r="B127" s="35"/>
      <c r="D127" s="175" t="s">
        <v>139</v>
      </c>
      <c r="F127" s="176" t="s">
        <v>214</v>
      </c>
      <c r="I127" s="108"/>
      <c r="L127" s="35"/>
      <c r="M127" s="177"/>
      <c r="N127" s="65"/>
      <c r="O127" s="65"/>
      <c r="P127" s="65"/>
      <c r="Q127" s="65"/>
      <c r="R127" s="65"/>
      <c r="S127" s="65"/>
      <c r="T127" s="66"/>
      <c r="AT127" s="17" t="s">
        <v>139</v>
      </c>
      <c r="AU127" s="17" t="s">
        <v>83</v>
      </c>
    </row>
    <row r="128" s="1" customFormat="1">
      <c r="B128" s="35"/>
      <c r="D128" s="175" t="s">
        <v>141</v>
      </c>
      <c r="F128" s="176" t="s">
        <v>215</v>
      </c>
      <c r="I128" s="108"/>
      <c r="L128" s="35"/>
      <c r="M128" s="177"/>
      <c r="N128" s="65"/>
      <c r="O128" s="65"/>
      <c r="P128" s="65"/>
      <c r="Q128" s="65"/>
      <c r="R128" s="65"/>
      <c r="S128" s="65"/>
      <c r="T128" s="66"/>
      <c r="AT128" s="17" t="s">
        <v>141</v>
      </c>
      <c r="AU128" s="17" t="s">
        <v>83</v>
      </c>
    </row>
    <row r="129" s="11" customFormat="1">
      <c r="B129" s="178"/>
      <c r="D129" s="175" t="s">
        <v>157</v>
      </c>
      <c r="E129" s="179" t="s">
        <v>3</v>
      </c>
      <c r="F129" s="180" t="s">
        <v>252</v>
      </c>
      <c r="H129" s="181">
        <v>126.529</v>
      </c>
      <c r="I129" s="182"/>
      <c r="L129" s="178"/>
      <c r="M129" s="183"/>
      <c r="N129" s="184"/>
      <c r="O129" s="184"/>
      <c r="P129" s="184"/>
      <c r="Q129" s="184"/>
      <c r="R129" s="184"/>
      <c r="S129" s="184"/>
      <c r="T129" s="185"/>
      <c r="AT129" s="179" t="s">
        <v>157</v>
      </c>
      <c r="AU129" s="179" t="s">
        <v>83</v>
      </c>
      <c r="AV129" s="11" t="s">
        <v>83</v>
      </c>
      <c r="AW129" s="11" t="s">
        <v>34</v>
      </c>
      <c r="AX129" s="11" t="s">
        <v>73</v>
      </c>
      <c r="AY129" s="179" t="s">
        <v>125</v>
      </c>
    </row>
    <row r="130" s="11" customFormat="1">
      <c r="B130" s="178"/>
      <c r="D130" s="175" t="s">
        <v>157</v>
      </c>
      <c r="E130" s="179" t="s">
        <v>3</v>
      </c>
      <c r="F130" s="180" t="s">
        <v>253</v>
      </c>
      <c r="H130" s="181">
        <v>108.453</v>
      </c>
      <c r="I130" s="182"/>
      <c r="L130" s="178"/>
      <c r="M130" s="183"/>
      <c r="N130" s="184"/>
      <c r="O130" s="184"/>
      <c r="P130" s="184"/>
      <c r="Q130" s="184"/>
      <c r="R130" s="184"/>
      <c r="S130" s="184"/>
      <c r="T130" s="185"/>
      <c r="AT130" s="179" t="s">
        <v>157</v>
      </c>
      <c r="AU130" s="179" t="s">
        <v>83</v>
      </c>
      <c r="AV130" s="11" t="s">
        <v>83</v>
      </c>
      <c r="AW130" s="11" t="s">
        <v>34</v>
      </c>
      <c r="AX130" s="11" t="s">
        <v>73</v>
      </c>
      <c r="AY130" s="179" t="s">
        <v>125</v>
      </c>
    </row>
    <row r="131" s="12" customFormat="1">
      <c r="B131" s="186"/>
      <c r="D131" s="175" t="s">
        <v>157</v>
      </c>
      <c r="E131" s="187" t="s">
        <v>3</v>
      </c>
      <c r="F131" s="188" t="s">
        <v>160</v>
      </c>
      <c r="H131" s="189">
        <v>234.982</v>
      </c>
      <c r="I131" s="190"/>
      <c r="L131" s="186"/>
      <c r="M131" s="191"/>
      <c r="N131" s="192"/>
      <c r="O131" s="192"/>
      <c r="P131" s="192"/>
      <c r="Q131" s="192"/>
      <c r="R131" s="192"/>
      <c r="S131" s="192"/>
      <c r="T131" s="193"/>
      <c r="AT131" s="187" t="s">
        <v>157</v>
      </c>
      <c r="AU131" s="187" t="s">
        <v>83</v>
      </c>
      <c r="AV131" s="12" t="s">
        <v>133</v>
      </c>
      <c r="AW131" s="12" t="s">
        <v>34</v>
      </c>
      <c r="AX131" s="12" t="s">
        <v>81</v>
      </c>
      <c r="AY131" s="187" t="s">
        <v>125</v>
      </c>
    </row>
    <row r="132" s="1" customFormat="1" ht="22.5" customHeight="1">
      <c r="B132" s="162"/>
      <c r="C132" s="163" t="s">
        <v>9</v>
      </c>
      <c r="D132" s="163" t="s">
        <v>128</v>
      </c>
      <c r="E132" s="164" t="s">
        <v>218</v>
      </c>
      <c r="F132" s="165" t="s">
        <v>219</v>
      </c>
      <c r="G132" s="166" t="s">
        <v>195</v>
      </c>
      <c r="H132" s="167">
        <v>11.749000000000001</v>
      </c>
      <c r="I132" s="168"/>
      <c r="J132" s="169">
        <f>ROUND(I132*H132,2)</f>
        <v>0</v>
      </c>
      <c r="K132" s="165" t="s">
        <v>132</v>
      </c>
      <c r="L132" s="35"/>
      <c r="M132" s="170" t="s">
        <v>3</v>
      </c>
      <c r="N132" s="171" t="s">
        <v>44</v>
      </c>
      <c r="O132" s="65"/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AR132" s="17" t="s">
        <v>133</v>
      </c>
      <c r="AT132" s="17" t="s">
        <v>128</v>
      </c>
      <c r="AU132" s="17" t="s">
        <v>83</v>
      </c>
      <c r="AY132" s="17" t="s">
        <v>125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7" t="s">
        <v>81</v>
      </c>
      <c r="BK132" s="174">
        <f>ROUND(I132*H132,2)</f>
        <v>0</v>
      </c>
      <c r="BL132" s="17" t="s">
        <v>133</v>
      </c>
      <c r="BM132" s="17" t="s">
        <v>254</v>
      </c>
    </row>
    <row r="133" s="1" customFormat="1">
      <c r="B133" s="35"/>
      <c r="D133" s="175" t="s">
        <v>139</v>
      </c>
      <c r="F133" s="176" t="s">
        <v>221</v>
      </c>
      <c r="I133" s="108"/>
      <c r="L133" s="35"/>
      <c r="M133" s="177"/>
      <c r="N133" s="65"/>
      <c r="O133" s="65"/>
      <c r="P133" s="65"/>
      <c r="Q133" s="65"/>
      <c r="R133" s="65"/>
      <c r="S133" s="65"/>
      <c r="T133" s="66"/>
      <c r="AT133" s="17" t="s">
        <v>139</v>
      </c>
      <c r="AU133" s="17" t="s">
        <v>83</v>
      </c>
    </row>
    <row r="134" s="10" customFormat="1" ht="22.8" customHeight="1">
      <c r="B134" s="149"/>
      <c r="D134" s="150" t="s">
        <v>72</v>
      </c>
      <c r="E134" s="160" t="s">
        <v>222</v>
      </c>
      <c r="F134" s="160" t="s">
        <v>223</v>
      </c>
      <c r="I134" s="152"/>
      <c r="J134" s="161">
        <f>BK134</f>
        <v>0</v>
      </c>
      <c r="L134" s="149"/>
      <c r="M134" s="154"/>
      <c r="N134" s="155"/>
      <c r="O134" s="155"/>
      <c r="P134" s="156">
        <f>P135</f>
        <v>0</v>
      </c>
      <c r="Q134" s="155"/>
      <c r="R134" s="156">
        <f>R135</f>
        <v>0</v>
      </c>
      <c r="S134" s="155"/>
      <c r="T134" s="157">
        <f>T135</f>
        <v>0</v>
      </c>
      <c r="AR134" s="150" t="s">
        <v>81</v>
      </c>
      <c r="AT134" s="158" t="s">
        <v>72</v>
      </c>
      <c r="AU134" s="158" t="s">
        <v>81</v>
      </c>
      <c r="AY134" s="150" t="s">
        <v>125</v>
      </c>
      <c r="BK134" s="159">
        <f>BK135</f>
        <v>0</v>
      </c>
    </row>
    <row r="135" s="1" customFormat="1" ht="16.5" customHeight="1">
      <c r="B135" s="162"/>
      <c r="C135" s="163" t="s">
        <v>224</v>
      </c>
      <c r="D135" s="163" t="s">
        <v>128</v>
      </c>
      <c r="E135" s="164" t="s">
        <v>225</v>
      </c>
      <c r="F135" s="165" t="s">
        <v>226</v>
      </c>
      <c r="G135" s="166" t="s">
        <v>195</v>
      </c>
      <c r="H135" s="167">
        <v>41.694000000000003</v>
      </c>
      <c r="I135" s="168"/>
      <c r="J135" s="169">
        <f>ROUND(I135*H135,2)</f>
        <v>0</v>
      </c>
      <c r="K135" s="165" t="s">
        <v>132</v>
      </c>
      <c r="L135" s="35"/>
      <c r="M135" s="194" t="s">
        <v>3</v>
      </c>
      <c r="N135" s="195" t="s">
        <v>44</v>
      </c>
      <c r="O135" s="196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AR135" s="17" t="s">
        <v>133</v>
      </c>
      <c r="AT135" s="17" t="s">
        <v>128</v>
      </c>
      <c r="AU135" s="17" t="s">
        <v>83</v>
      </c>
      <c r="AY135" s="17" t="s">
        <v>125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7" t="s">
        <v>81</v>
      </c>
      <c r="BK135" s="174">
        <f>ROUND(I135*H135,2)</f>
        <v>0</v>
      </c>
      <c r="BL135" s="17" t="s">
        <v>133</v>
      </c>
      <c r="BM135" s="17" t="s">
        <v>255</v>
      </c>
    </row>
    <row r="136" s="1" customFormat="1" ht="6.96" customHeight="1">
      <c r="B136" s="50"/>
      <c r="C136" s="51"/>
      <c r="D136" s="51"/>
      <c r="E136" s="51"/>
      <c r="F136" s="51"/>
      <c r="G136" s="51"/>
      <c r="H136" s="51"/>
      <c r="I136" s="124"/>
      <c r="J136" s="51"/>
      <c r="K136" s="51"/>
      <c r="L136" s="35"/>
    </row>
  </sheetData>
  <autoFilter ref="C82:K13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89</v>
      </c>
    </row>
    <row r="3" ht="6.96" customHeight="1">
      <c r="B3" s="18"/>
      <c r="C3" s="19"/>
      <c r="D3" s="19"/>
      <c r="E3" s="19"/>
      <c r="F3" s="19"/>
      <c r="G3" s="19"/>
      <c r="H3" s="19"/>
      <c r="I3" s="106"/>
      <c r="J3" s="19"/>
      <c r="K3" s="19"/>
      <c r="L3" s="20"/>
      <c r="AT3" s="17" t="s">
        <v>83</v>
      </c>
    </row>
    <row r="4" ht="24.96" customHeight="1">
      <c r="B4" s="20"/>
      <c r="D4" s="21" t="s">
        <v>99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07" t="str">
        <f>'Rekapitulace stavby'!K6</f>
        <v>VD Štěchovice - oprava spárování PK</v>
      </c>
      <c r="F7" s="29"/>
      <c r="G7" s="29"/>
      <c r="H7" s="29"/>
      <c r="L7" s="20"/>
    </row>
    <row r="8" s="1" customFormat="1" ht="12" customHeight="1">
      <c r="B8" s="35"/>
      <c r="D8" s="29" t="s">
        <v>100</v>
      </c>
      <c r="I8" s="108"/>
      <c r="L8" s="35"/>
    </row>
    <row r="9" s="1" customFormat="1" ht="36.96" customHeight="1">
      <c r="B9" s="35"/>
      <c r="E9" s="56" t="s">
        <v>256</v>
      </c>
      <c r="F9" s="1"/>
      <c r="G9" s="1"/>
      <c r="H9" s="1"/>
      <c r="I9" s="108"/>
      <c r="L9" s="35"/>
    </row>
    <row r="10" s="1" customFormat="1">
      <c r="B10" s="35"/>
      <c r="I10" s="108"/>
      <c r="L10" s="35"/>
    </row>
    <row r="11" s="1" customFormat="1" ht="12" customHeight="1">
      <c r="B11" s="35"/>
      <c r="D11" s="29" t="s">
        <v>19</v>
      </c>
      <c r="F11" s="17" t="s">
        <v>20</v>
      </c>
      <c r="I11" s="109" t="s">
        <v>21</v>
      </c>
      <c r="J11" s="17" t="s">
        <v>3</v>
      </c>
      <c r="L11" s="35"/>
    </row>
    <row r="12" s="1" customFormat="1" ht="12" customHeight="1">
      <c r="B12" s="35"/>
      <c r="D12" s="29" t="s">
        <v>22</v>
      </c>
      <c r="F12" s="17" t="s">
        <v>23</v>
      </c>
      <c r="I12" s="109" t="s">
        <v>24</v>
      </c>
      <c r="J12" s="58" t="str">
        <f>'Rekapitulace stavby'!AN8</f>
        <v>25. 3. 2019</v>
      </c>
      <c r="L12" s="35"/>
    </row>
    <row r="13" s="1" customFormat="1" ht="10.8" customHeight="1">
      <c r="B13" s="35"/>
      <c r="I13" s="108"/>
      <c r="L13" s="35"/>
    </row>
    <row r="14" s="1" customFormat="1" ht="12" customHeight="1">
      <c r="B14" s="35"/>
      <c r="D14" s="29" t="s">
        <v>26</v>
      </c>
      <c r="I14" s="109" t="s">
        <v>27</v>
      </c>
      <c r="J14" s="17" t="s">
        <v>3</v>
      </c>
      <c r="L14" s="35"/>
    </row>
    <row r="15" s="1" customFormat="1" ht="18" customHeight="1">
      <c r="B15" s="35"/>
      <c r="E15" s="17" t="s">
        <v>28</v>
      </c>
      <c r="I15" s="109" t="s">
        <v>29</v>
      </c>
      <c r="J15" s="17" t="s">
        <v>3</v>
      </c>
      <c r="L15" s="35"/>
    </row>
    <row r="16" s="1" customFormat="1" ht="6.96" customHeight="1">
      <c r="B16" s="35"/>
      <c r="I16" s="108"/>
      <c r="L16" s="35"/>
    </row>
    <row r="17" s="1" customFormat="1" ht="12" customHeight="1">
      <c r="B17" s="35"/>
      <c r="D17" s="29" t="s">
        <v>30</v>
      </c>
      <c r="I17" s="109" t="s">
        <v>27</v>
      </c>
      <c r="J17" s="30" t="str">
        <f>'Rekapitulace stavby'!AN13</f>
        <v>Vyplň údaj</v>
      </c>
      <c r="L17" s="35"/>
    </row>
    <row r="18" s="1" customFormat="1" ht="18" customHeight="1">
      <c r="B18" s="35"/>
      <c r="E18" s="30" t="str">
        <f>'Rekapitulace stavby'!E14</f>
        <v>Vyplň údaj</v>
      </c>
      <c r="F18" s="17"/>
      <c r="G18" s="17"/>
      <c r="H18" s="17"/>
      <c r="I18" s="109" t="s">
        <v>29</v>
      </c>
      <c r="J18" s="30" t="str">
        <f>'Rekapitulace stavby'!AN14</f>
        <v>Vyplň údaj</v>
      </c>
      <c r="L18" s="35"/>
    </row>
    <row r="19" s="1" customFormat="1" ht="6.96" customHeight="1">
      <c r="B19" s="35"/>
      <c r="I19" s="108"/>
      <c r="L19" s="35"/>
    </row>
    <row r="20" s="1" customFormat="1" ht="12" customHeight="1">
      <c r="B20" s="35"/>
      <c r="D20" s="29" t="s">
        <v>32</v>
      </c>
      <c r="I20" s="109" t="s">
        <v>27</v>
      </c>
      <c r="J20" s="17" t="s">
        <v>3</v>
      </c>
      <c r="L20" s="35"/>
    </row>
    <row r="21" s="1" customFormat="1" ht="18" customHeight="1">
      <c r="B21" s="35"/>
      <c r="E21" s="17" t="s">
        <v>33</v>
      </c>
      <c r="I21" s="109" t="s">
        <v>29</v>
      </c>
      <c r="J21" s="17" t="s">
        <v>3</v>
      </c>
      <c r="L21" s="35"/>
    </row>
    <row r="22" s="1" customFormat="1" ht="6.96" customHeight="1">
      <c r="B22" s="35"/>
      <c r="I22" s="108"/>
      <c r="L22" s="35"/>
    </row>
    <row r="23" s="1" customFormat="1" ht="12" customHeight="1">
      <c r="B23" s="35"/>
      <c r="D23" s="29" t="s">
        <v>35</v>
      </c>
      <c r="I23" s="109" t="s">
        <v>27</v>
      </c>
      <c r="J23" s="17" t="s">
        <v>3</v>
      </c>
      <c r="L23" s="35"/>
    </row>
    <row r="24" s="1" customFormat="1" ht="18" customHeight="1">
      <c r="B24" s="35"/>
      <c r="E24" s="17" t="s">
        <v>36</v>
      </c>
      <c r="I24" s="109" t="s">
        <v>29</v>
      </c>
      <c r="J24" s="17" t="s">
        <v>3</v>
      </c>
      <c r="L24" s="35"/>
    </row>
    <row r="25" s="1" customFormat="1" ht="6.96" customHeight="1">
      <c r="B25" s="35"/>
      <c r="I25" s="108"/>
      <c r="L25" s="35"/>
    </row>
    <row r="26" s="1" customFormat="1" ht="12" customHeight="1">
      <c r="B26" s="35"/>
      <c r="D26" s="29" t="s">
        <v>37</v>
      </c>
      <c r="I26" s="108"/>
      <c r="L26" s="35"/>
    </row>
    <row r="27" s="6" customFormat="1" ht="16.5" customHeight="1">
      <c r="B27" s="110"/>
      <c r="E27" s="33" t="s">
        <v>3</v>
      </c>
      <c r="F27" s="33"/>
      <c r="G27" s="33"/>
      <c r="H27" s="33"/>
      <c r="I27" s="111"/>
      <c r="L27" s="110"/>
    </row>
    <row r="28" s="1" customFormat="1" ht="6.96" customHeight="1">
      <c r="B28" s="35"/>
      <c r="I28" s="108"/>
      <c r="L28" s="35"/>
    </row>
    <row r="29" s="1" customFormat="1" ht="6.96" customHeight="1">
      <c r="B29" s="35"/>
      <c r="D29" s="61"/>
      <c r="E29" s="61"/>
      <c r="F29" s="61"/>
      <c r="G29" s="61"/>
      <c r="H29" s="61"/>
      <c r="I29" s="112"/>
      <c r="J29" s="61"/>
      <c r="K29" s="61"/>
      <c r="L29" s="35"/>
    </row>
    <row r="30" s="1" customFormat="1" ht="25.44" customHeight="1">
      <c r="B30" s="35"/>
      <c r="D30" s="113" t="s">
        <v>39</v>
      </c>
      <c r="I30" s="108"/>
      <c r="J30" s="81">
        <f>ROUND(J83, 2)</f>
        <v>0</v>
      </c>
      <c r="L30" s="35"/>
    </row>
    <row r="31" s="1" customFormat="1" ht="6.96" customHeight="1">
      <c r="B31" s="35"/>
      <c r="D31" s="61"/>
      <c r="E31" s="61"/>
      <c r="F31" s="61"/>
      <c r="G31" s="61"/>
      <c r="H31" s="61"/>
      <c r="I31" s="112"/>
      <c r="J31" s="61"/>
      <c r="K31" s="61"/>
      <c r="L31" s="35"/>
    </row>
    <row r="32" s="1" customFormat="1" ht="14.4" customHeight="1">
      <c r="B32" s="35"/>
      <c r="F32" s="39" t="s">
        <v>41</v>
      </c>
      <c r="I32" s="114" t="s">
        <v>40</v>
      </c>
      <c r="J32" s="39" t="s">
        <v>42</v>
      </c>
      <c r="L32" s="35"/>
    </row>
    <row r="33" s="1" customFormat="1" ht="14.4" customHeight="1">
      <c r="B33" s="35"/>
      <c r="D33" s="29" t="s">
        <v>43</v>
      </c>
      <c r="E33" s="29" t="s">
        <v>44</v>
      </c>
      <c r="F33" s="115">
        <f>ROUND((SUM(BE83:BE135)),  2)</f>
        <v>0</v>
      </c>
      <c r="I33" s="116">
        <v>0.20999999999999999</v>
      </c>
      <c r="J33" s="115">
        <f>ROUND(((SUM(BE83:BE135))*I33),  2)</f>
        <v>0</v>
      </c>
      <c r="L33" s="35"/>
    </row>
    <row r="34" s="1" customFormat="1" ht="14.4" customHeight="1">
      <c r="B34" s="35"/>
      <c r="E34" s="29" t="s">
        <v>45</v>
      </c>
      <c r="F34" s="115">
        <f>ROUND((SUM(BF83:BF135)),  2)</f>
        <v>0</v>
      </c>
      <c r="I34" s="116">
        <v>0.14999999999999999</v>
      </c>
      <c r="J34" s="115">
        <f>ROUND(((SUM(BF83:BF135))*I34),  2)</f>
        <v>0</v>
      </c>
      <c r="L34" s="35"/>
    </row>
    <row r="35" hidden="1" s="1" customFormat="1" ht="14.4" customHeight="1">
      <c r="B35" s="35"/>
      <c r="E35" s="29" t="s">
        <v>46</v>
      </c>
      <c r="F35" s="115">
        <f>ROUND((SUM(BG83:BG135)),  2)</f>
        <v>0</v>
      </c>
      <c r="I35" s="116">
        <v>0.20999999999999999</v>
      </c>
      <c r="J35" s="115">
        <f>0</f>
        <v>0</v>
      </c>
      <c r="L35" s="35"/>
    </row>
    <row r="36" hidden="1" s="1" customFormat="1" ht="14.4" customHeight="1">
      <c r="B36" s="35"/>
      <c r="E36" s="29" t="s">
        <v>47</v>
      </c>
      <c r="F36" s="115">
        <f>ROUND((SUM(BH83:BH135)),  2)</f>
        <v>0</v>
      </c>
      <c r="I36" s="116">
        <v>0.14999999999999999</v>
      </c>
      <c r="J36" s="115">
        <f>0</f>
        <v>0</v>
      </c>
      <c r="L36" s="35"/>
    </row>
    <row r="37" hidden="1" s="1" customFormat="1" ht="14.4" customHeight="1">
      <c r="B37" s="35"/>
      <c r="E37" s="29" t="s">
        <v>48</v>
      </c>
      <c r="F37" s="115">
        <f>ROUND((SUM(BI83:BI135)),  2)</f>
        <v>0</v>
      </c>
      <c r="I37" s="116">
        <v>0</v>
      </c>
      <c r="J37" s="115">
        <f>0</f>
        <v>0</v>
      </c>
      <c r="L37" s="35"/>
    </row>
    <row r="38" s="1" customFormat="1" ht="6.96" customHeight="1">
      <c r="B38" s="35"/>
      <c r="I38" s="108"/>
      <c r="L38" s="35"/>
    </row>
    <row r="39" s="1" customFormat="1" ht="25.44" customHeight="1">
      <c r="B39" s="35"/>
      <c r="C39" s="117"/>
      <c r="D39" s="118" t="s">
        <v>49</v>
      </c>
      <c r="E39" s="69"/>
      <c r="F39" s="69"/>
      <c r="G39" s="119" t="s">
        <v>50</v>
      </c>
      <c r="H39" s="120" t="s">
        <v>51</v>
      </c>
      <c r="I39" s="121"/>
      <c r="J39" s="122">
        <f>SUM(J30:J37)</f>
        <v>0</v>
      </c>
      <c r="K39" s="123"/>
      <c r="L39" s="35"/>
    </row>
    <row r="40" s="1" customFormat="1" ht="14.4" customHeight="1">
      <c r="B40" s="50"/>
      <c r="C40" s="51"/>
      <c r="D40" s="51"/>
      <c r="E40" s="51"/>
      <c r="F40" s="51"/>
      <c r="G40" s="51"/>
      <c r="H40" s="51"/>
      <c r="I40" s="124"/>
      <c r="J40" s="51"/>
      <c r="K40" s="51"/>
      <c r="L40" s="35"/>
    </row>
    <row r="44" s="1" customFormat="1" ht="6.96" customHeight="1">
      <c r="B44" s="52"/>
      <c r="C44" s="53"/>
      <c r="D44" s="53"/>
      <c r="E44" s="53"/>
      <c r="F44" s="53"/>
      <c r="G44" s="53"/>
      <c r="H44" s="53"/>
      <c r="I44" s="125"/>
      <c r="J44" s="53"/>
      <c r="K44" s="53"/>
      <c r="L44" s="35"/>
    </row>
    <row r="45" s="1" customFormat="1" ht="24.96" customHeight="1">
      <c r="B45" s="35"/>
      <c r="C45" s="21" t="s">
        <v>102</v>
      </c>
      <c r="I45" s="108"/>
      <c r="L45" s="35"/>
    </row>
    <row r="46" s="1" customFormat="1" ht="6.96" customHeight="1">
      <c r="B46" s="35"/>
      <c r="I46" s="108"/>
      <c r="L46" s="35"/>
    </row>
    <row r="47" s="1" customFormat="1" ht="12" customHeight="1">
      <c r="B47" s="35"/>
      <c r="C47" s="29" t="s">
        <v>17</v>
      </c>
      <c r="I47" s="108"/>
      <c r="L47" s="35"/>
    </row>
    <row r="48" s="1" customFormat="1" ht="16.5" customHeight="1">
      <c r="B48" s="35"/>
      <c r="E48" s="107" t="str">
        <f>E7</f>
        <v>VD Štěchovice - oprava spárování PK</v>
      </c>
      <c r="F48" s="29"/>
      <c r="G48" s="29"/>
      <c r="H48" s="29"/>
      <c r="I48" s="108"/>
      <c r="L48" s="35"/>
    </row>
    <row r="49" s="1" customFormat="1" ht="12" customHeight="1">
      <c r="B49" s="35"/>
      <c r="C49" s="29" t="s">
        <v>100</v>
      </c>
      <c r="I49" s="108"/>
      <c r="L49" s="35"/>
    </row>
    <row r="50" s="1" customFormat="1" ht="16.5" customHeight="1">
      <c r="B50" s="35"/>
      <c r="E50" s="56" t="str">
        <f>E9</f>
        <v>SO03 - oprava spárování v dolní rejdě</v>
      </c>
      <c r="F50" s="1"/>
      <c r="G50" s="1"/>
      <c r="H50" s="1"/>
      <c r="I50" s="108"/>
      <c r="L50" s="35"/>
    </row>
    <row r="51" s="1" customFormat="1" ht="6.96" customHeight="1">
      <c r="B51" s="35"/>
      <c r="I51" s="108"/>
      <c r="L51" s="35"/>
    </row>
    <row r="52" s="1" customFormat="1" ht="12" customHeight="1">
      <c r="B52" s="35"/>
      <c r="C52" s="29" t="s">
        <v>22</v>
      </c>
      <c r="F52" s="17" t="str">
        <f>F12</f>
        <v>Štěchovice</v>
      </c>
      <c r="I52" s="109" t="s">
        <v>24</v>
      </c>
      <c r="J52" s="58" t="str">
        <f>IF(J12="","",J12)</f>
        <v>25. 3. 2019</v>
      </c>
      <c r="L52" s="35"/>
    </row>
    <row r="53" s="1" customFormat="1" ht="6.96" customHeight="1">
      <c r="B53" s="35"/>
      <c r="I53" s="108"/>
      <c r="L53" s="35"/>
    </row>
    <row r="54" s="1" customFormat="1" ht="13.65" customHeight="1">
      <c r="B54" s="35"/>
      <c r="C54" s="29" t="s">
        <v>26</v>
      </c>
      <c r="F54" s="17" t="str">
        <f>E15</f>
        <v>Povodí Vltavy, s.p.</v>
      </c>
      <c r="I54" s="109" t="s">
        <v>32</v>
      </c>
      <c r="J54" s="33" t="str">
        <f>E21</f>
        <v>VODNÍ DÍLA - TBD a.s.</v>
      </c>
      <c r="L54" s="35"/>
    </row>
    <row r="55" s="1" customFormat="1" ht="13.65" customHeight="1">
      <c r="B55" s="35"/>
      <c r="C55" s="29" t="s">
        <v>30</v>
      </c>
      <c r="F55" s="17" t="str">
        <f>IF(E18="","",E18)</f>
        <v>Vyplň údaj</v>
      </c>
      <c r="I55" s="109" t="s">
        <v>35</v>
      </c>
      <c r="J55" s="33" t="str">
        <f>E24</f>
        <v>Ing. T. Klemša</v>
      </c>
      <c r="L55" s="35"/>
    </row>
    <row r="56" s="1" customFormat="1" ht="10.32" customHeight="1">
      <c r="B56" s="35"/>
      <c r="I56" s="108"/>
      <c r="L56" s="35"/>
    </row>
    <row r="57" s="1" customFormat="1" ht="29.28" customHeight="1">
      <c r="B57" s="35"/>
      <c r="C57" s="126" t="s">
        <v>103</v>
      </c>
      <c r="D57" s="117"/>
      <c r="E57" s="117"/>
      <c r="F57" s="117"/>
      <c r="G57" s="117"/>
      <c r="H57" s="117"/>
      <c r="I57" s="127"/>
      <c r="J57" s="128" t="s">
        <v>104</v>
      </c>
      <c r="K57" s="117"/>
      <c r="L57" s="35"/>
    </row>
    <row r="58" s="1" customFormat="1" ht="10.32" customHeight="1">
      <c r="B58" s="35"/>
      <c r="I58" s="108"/>
      <c r="L58" s="35"/>
    </row>
    <row r="59" s="1" customFormat="1" ht="22.8" customHeight="1">
      <c r="B59" s="35"/>
      <c r="C59" s="129" t="s">
        <v>71</v>
      </c>
      <c r="I59" s="108"/>
      <c r="J59" s="81">
        <f>J83</f>
        <v>0</v>
      </c>
      <c r="L59" s="35"/>
      <c r="AU59" s="17" t="s">
        <v>105</v>
      </c>
    </row>
    <row r="60" s="7" customFormat="1" ht="24.96" customHeight="1">
      <c r="B60" s="130"/>
      <c r="D60" s="131" t="s">
        <v>106</v>
      </c>
      <c r="E60" s="132"/>
      <c r="F60" s="132"/>
      <c r="G60" s="132"/>
      <c r="H60" s="132"/>
      <c r="I60" s="133"/>
      <c r="J60" s="134">
        <f>J84</f>
        <v>0</v>
      </c>
      <c r="L60" s="130"/>
    </row>
    <row r="61" s="8" customFormat="1" ht="19.92" customHeight="1">
      <c r="B61" s="135"/>
      <c r="D61" s="136" t="s">
        <v>107</v>
      </c>
      <c r="E61" s="137"/>
      <c r="F61" s="137"/>
      <c r="G61" s="137"/>
      <c r="H61" s="137"/>
      <c r="I61" s="138"/>
      <c r="J61" s="139">
        <f>J85</f>
        <v>0</v>
      </c>
      <c r="L61" s="135"/>
    </row>
    <row r="62" s="8" customFormat="1" ht="19.92" customHeight="1">
      <c r="B62" s="135"/>
      <c r="D62" s="136" t="s">
        <v>108</v>
      </c>
      <c r="E62" s="137"/>
      <c r="F62" s="137"/>
      <c r="G62" s="137"/>
      <c r="H62" s="137"/>
      <c r="I62" s="138"/>
      <c r="J62" s="139">
        <f>J116</f>
        <v>0</v>
      </c>
      <c r="L62" s="135"/>
    </row>
    <row r="63" s="8" customFormat="1" ht="19.92" customHeight="1">
      <c r="B63" s="135"/>
      <c r="D63" s="136" t="s">
        <v>109</v>
      </c>
      <c r="E63" s="137"/>
      <c r="F63" s="137"/>
      <c r="G63" s="137"/>
      <c r="H63" s="137"/>
      <c r="I63" s="138"/>
      <c r="J63" s="139">
        <f>J134</f>
        <v>0</v>
      </c>
      <c r="L63" s="135"/>
    </row>
    <row r="64" s="1" customFormat="1" ht="21.84" customHeight="1">
      <c r="B64" s="35"/>
      <c r="I64" s="108"/>
      <c r="L64" s="35"/>
    </row>
    <row r="65" s="1" customFormat="1" ht="6.96" customHeight="1">
      <c r="B65" s="50"/>
      <c r="C65" s="51"/>
      <c r="D65" s="51"/>
      <c r="E65" s="51"/>
      <c r="F65" s="51"/>
      <c r="G65" s="51"/>
      <c r="H65" s="51"/>
      <c r="I65" s="124"/>
      <c r="J65" s="51"/>
      <c r="K65" s="51"/>
      <c r="L65" s="35"/>
    </row>
    <row r="69" s="1" customFormat="1" ht="6.96" customHeight="1">
      <c r="B69" s="52"/>
      <c r="C69" s="53"/>
      <c r="D69" s="53"/>
      <c r="E69" s="53"/>
      <c r="F69" s="53"/>
      <c r="G69" s="53"/>
      <c r="H69" s="53"/>
      <c r="I69" s="125"/>
      <c r="J69" s="53"/>
      <c r="K69" s="53"/>
      <c r="L69" s="35"/>
    </row>
    <row r="70" s="1" customFormat="1" ht="24.96" customHeight="1">
      <c r="B70" s="35"/>
      <c r="C70" s="21" t="s">
        <v>110</v>
      </c>
      <c r="I70" s="108"/>
      <c r="L70" s="35"/>
    </row>
    <row r="71" s="1" customFormat="1" ht="6.96" customHeight="1">
      <c r="B71" s="35"/>
      <c r="I71" s="108"/>
      <c r="L71" s="35"/>
    </row>
    <row r="72" s="1" customFormat="1" ht="12" customHeight="1">
      <c r="B72" s="35"/>
      <c r="C72" s="29" t="s">
        <v>17</v>
      </c>
      <c r="I72" s="108"/>
      <c r="L72" s="35"/>
    </row>
    <row r="73" s="1" customFormat="1" ht="16.5" customHeight="1">
      <c r="B73" s="35"/>
      <c r="E73" s="107" t="str">
        <f>E7</f>
        <v>VD Štěchovice - oprava spárování PK</v>
      </c>
      <c r="F73" s="29"/>
      <c r="G73" s="29"/>
      <c r="H73" s="29"/>
      <c r="I73" s="108"/>
      <c r="L73" s="35"/>
    </row>
    <row r="74" s="1" customFormat="1" ht="12" customHeight="1">
      <c r="B74" s="35"/>
      <c r="C74" s="29" t="s">
        <v>100</v>
      </c>
      <c r="I74" s="108"/>
      <c r="L74" s="35"/>
    </row>
    <row r="75" s="1" customFormat="1" ht="16.5" customHeight="1">
      <c r="B75" s="35"/>
      <c r="E75" s="56" t="str">
        <f>E9</f>
        <v>SO03 - oprava spárování v dolní rejdě</v>
      </c>
      <c r="F75" s="1"/>
      <c r="G75" s="1"/>
      <c r="H75" s="1"/>
      <c r="I75" s="108"/>
      <c r="L75" s="35"/>
    </row>
    <row r="76" s="1" customFormat="1" ht="6.96" customHeight="1">
      <c r="B76" s="35"/>
      <c r="I76" s="108"/>
      <c r="L76" s="35"/>
    </row>
    <row r="77" s="1" customFormat="1" ht="12" customHeight="1">
      <c r="B77" s="35"/>
      <c r="C77" s="29" t="s">
        <v>22</v>
      </c>
      <c r="F77" s="17" t="str">
        <f>F12</f>
        <v>Štěchovice</v>
      </c>
      <c r="I77" s="109" t="s">
        <v>24</v>
      </c>
      <c r="J77" s="58" t="str">
        <f>IF(J12="","",J12)</f>
        <v>25. 3. 2019</v>
      </c>
      <c r="L77" s="35"/>
    </row>
    <row r="78" s="1" customFormat="1" ht="6.96" customHeight="1">
      <c r="B78" s="35"/>
      <c r="I78" s="108"/>
      <c r="L78" s="35"/>
    </row>
    <row r="79" s="1" customFormat="1" ht="13.65" customHeight="1">
      <c r="B79" s="35"/>
      <c r="C79" s="29" t="s">
        <v>26</v>
      </c>
      <c r="F79" s="17" t="str">
        <f>E15</f>
        <v>Povodí Vltavy, s.p.</v>
      </c>
      <c r="I79" s="109" t="s">
        <v>32</v>
      </c>
      <c r="J79" s="33" t="str">
        <f>E21</f>
        <v>VODNÍ DÍLA - TBD a.s.</v>
      </c>
      <c r="L79" s="35"/>
    </row>
    <row r="80" s="1" customFormat="1" ht="13.65" customHeight="1">
      <c r="B80" s="35"/>
      <c r="C80" s="29" t="s">
        <v>30</v>
      </c>
      <c r="F80" s="17" t="str">
        <f>IF(E18="","",E18)</f>
        <v>Vyplň údaj</v>
      </c>
      <c r="I80" s="109" t="s">
        <v>35</v>
      </c>
      <c r="J80" s="33" t="str">
        <f>E24</f>
        <v>Ing. T. Klemša</v>
      </c>
      <c r="L80" s="35"/>
    </row>
    <row r="81" s="1" customFormat="1" ht="10.32" customHeight="1">
      <c r="B81" s="35"/>
      <c r="I81" s="108"/>
      <c r="L81" s="35"/>
    </row>
    <row r="82" s="9" customFormat="1" ht="29.28" customHeight="1">
      <c r="B82" s="140"/>
      <c r="C82" s="141" t="s">
        <v>111</v>
      </c>
      <c r="D82" s="142" t="s">
        <v>58</v>
      </c>
      <c r="E82" s="142" t="s">
        <v>54</v>
      </c>
      <c r="F82" s="142" t="s">
        <v>55</v>
      </c>
      <c r="G82" s="142" t="s">
        <v>112</v>
      </c>
      <c r="H82" s="142" t="s">
        <v>113</v>
      </c>
      <c r="I82" s="143" t="s">
        <v>114</v>
      </c>
      <c r="J82" s="142" t="s">
        <v>104</v>
      </c>
      <c r="K82" s="144" t="s">
        <v>115</v>
      </c>
      <c r="L82" s="140"/>
      <c r="M82" s="73" t="s">
        <v>3</v>
      </c>
      <c r="N82" s="74" t="s">
        <v>43</v>
      </c>
      <c r="O82" s="74" t="s">
        <v>116</v>
      </c>
      <c r="P82" s="74" t="s">
        <v>117</v>
      </c>
      <c r="Q82" s="74" t="s">
        <v>118</v>
      </c>
      <c r="R82" s="74" t="s">
        <v>119</v>
      </c>
      <c r="S82" s="74" t="s">
        <v>120</v>
      </c>
      <c r="T82" s="75" t="s">
        <v>121</v>
      </c>
    </row>
    <row r="83" s="1" customFormat="1" ht="22.8" customHeight="1">
      <c r="B83" s="35"/>
      <c r="C83" s="78" t="s">
        <v>122</v>
      </c>
      <c r="I83" s="108"/>
      <c r="J83" s="145">
        <f>BK83</f>
        <v>0</v>
      </c>
      <c r="L83" s="35"/>
      <c r="M83" s="76"/>
      <c r="N83" s="61"/>
      <c r="O83" s="61"/>
      <c r="P83" s="146">
        <f>P84</f>
        <v>0</v>
      </c>
      <c r="Q83" s="61"/>
      <c r="R83" s="146">
        <f>R84</f>
        <v>17.931923400000002</v>
      </c>
      <c r="S83" s="61"/>
      <c r="T83" s="147">
        <f>T84</f>
        <v>6.5200000000000005</v>
      </c>
      <c r="AT83" s="17" t="s">
        <v>72</v>
      </c>
      <c r="AU83" s="17" t="s">
        <v>105</v>
      </c>
      <c r="BK83" s="148">
        <f>BK84</f>
        <v>0</v>
      </c>
    </row>
    <row r="84" s="10" customFormat="1" ht="25.92" customHeight="1">
      <c r="B84" s="149"/>
      <c r="D84" s="150" t="s">
        <v>72</v>
      </c>
      <c r="E84" s="151" t="s">
        <v>123</v>
      </c>
      <c r="F84" s="151" t="s">
        <v>124</v>
      </c>
      <c r="I84" s="152"/>
      <c r="J84" s="153">
        <f>BK84</f>
        <v>0</v>
      </c>
      <c r="L84" s="149"/>
      <c r="M84" s="154"/>
      <c r="N84" s="155"/>
      <c r="O84" s="155"/>
      <c r="P84" s="156">
        <f>P85+P116+P134</f>
        <v>0</v>
      </c>
      <c r="Q84" s="155"/>
      <c r="R84" s="156">
        <f>R85+R116+R134</f>
        <v>17.931923400000002</v>
      </c>
      <c r="S84" s="155"/>
      <c r="T84" s="157">
        <f>T85+T116+T134</f>
        <v>6.5200000000000005</v>
      </c>
      <c r="AR84" s="150" t="s">
        <v>81</v>
      </c>
      <c r="AT84" s="158" t="s">
        <v>72</v>
      </c>
      <c r="AU84" s="158" t="s">
        <v>73</v>
      </c>
      <c r="AY84" s="150" t="s">
        <v>125</v>
      </c>
      <c r="BK84" s="159">
        <f>BK85+BK116+BK134</f>
        <v>0</v>
      </c>
    </row>
    <row r="85" s="10" customFormat="1" ht="22.8" customHeight="1">
      <c r="B85" s="149"/>
      <c r="D85" s="150" t="s">
        <v>72</v>
      </c>
      <c r="E85" s="160" t="s">
        <v>126</v>
      </c>
      <c r="F85" s="160" t="s">
        <v>127</v>
      </c>
      <c r="I85" s="152"/>
      <c r="J85" s="161">
        <f>BK85</f>
        <v>0</v>
      </c>
      <c r="L85" s="149"/>
      <c r="M85" s="154"/>
      <c r="N85" s="155"/>
      <c r="O85" s="155"/>
      <c r="P85" s="156">
        <f>SUM(P86:P115)</f>
        <v>0</v>
      </c>
      <c r="Q85" s="155"/>
      <c r="R85" s="156">
        <f>SUM(R86:R115)</f>
        <v>17.931923400000002</v>
      </c>
      <c r="S85" s="155"/>
      <c r="T85" s="157">
        <f>SUM(T86:T115)</f>
        <v>6.5200000000000005</v>
      </c>
      <c r="AR85" s="150" t="s">
        <v>81</v>
      </c>
      <c r="AT85" s="158" t="s">
        <v>72</v>
      </c>
      <c r="AU85" s="158" t="s">
        <v>81</v>
      </c>
      <c r="AY85" s="150" t="s">
        <v>125</v>
      </c>
      <c r="BK85" s="159">
        <f>SUM(BK86:BK115)</f>
        <v>0</v>
      </c>
    </row>
    <row r="86" s="1" customFormat="1" ht="16.5" customHeight="1">
      <c r="B86" s="162"/>
      <c r="C86" s="163" t="s">
        <v>81</v>
      </c>
      <c r="D86" s="163" t="s">
        <v>128</v>
      </c>
      <c r="E86" s="164" t="s">
        <v>129</v>
      </c>
      <c r="F86" s="165" t="s">
        <v>130</v>
      </c>
      <c r="G86" s="166" t="s">
        <v>131</v>
      </c>
      <c r="H86" s="167">
        <v>163</v>
      </c>
      <c r="I86" s="168"/>
      <c r="J86" s="169">
        <f>ROUND(I86*H86,2)</f>
        <v>0</v>
      </c>
      <c r="K86" s="165" t="s">
        <v>132</v>
      </c>
      <c r="L86" s="35"/>
      <c r="M86" s="170" t="s">
        <v>3</v>
      </c>
      <c r="N86" s="171" t="s">
        <v>44</v>
      </c>
      <c r="O86" s="65"/>
      <c r="P86" s="172">
        <f>O86*H86</f>
        <v>0</v>
      </c>
      <c r="Q86" s="172">
        <v>0</v>
      </c>
      <c r="R86" s="172">
        <f>Q86*H86</f>
        <v>0</v>
      </c>
      <c r="S86" s="172">
        <v>0.00050000000000000001</v>
      </c>
      <c r="T86" s="173">
        <f>S86*H86</f>
        <v>0.081500000000000003</v>
      </c>
      <c r="AR86" s="17" t="s">
        <v>133</v>
      </c>
      <c r="AT86" s="17" t="s">
        <v>128</v>
      </c>
      <c r="AU86" s="17" t="s">
        <v>83</v>
      </c>
      <c r="AY86" s="17" t="s">
        <v>125</v>
      </c>
      <c r="BE86" s="174">
        <f>IF(N86="základní",J86,0)</f>
        <v>0</v>
      </c>
      <c r="BF86" s="174">
        <f>IF(N86="snížená",J86,0)</f>
        <v>0</v>
      </c>
      <c r="BG86" s="174">
        <f>IF(N86="zákl. přenesená",J86,0)</f>
        <v>0</v>
      </c>
      <c r="BH86" s="174">
        <f>IF(N86="sníž. přenesená",J86,0)</f>
        <v>0</v>
      </c>
      <c r="BI86" s="174">
        <f>IF(N86="nulová",J86,0)</f>
        <v>0</v>
      </c>
      <c r="BJ86" s="17" t="s">
        <v>81</v>
      </c>
      <c r="BK86" s="174">
        <f>ROUND(I86*H86,2)</f>
        <v>0</v>
      </c>
      <c r="BL86" s="17" t="s">
        <v>133</v>
      </c>
      <c r="BM86" s="17" t="s">
        <v>257</v>
      </c>
    </row>
    <row r="87" s="1" customFormat="1" ht="16.5" customHeight="1">
      <c r="B87" s="162"/>
      <c r="C87" s="163" t="s">
        <v>83</v>
      </c>
      <c r="D87" s="163" t="s">
        <v>128</v>
      </c>
      <c r="E87" s="164" t="s">
        <v>135</v>
      </c>
      <c r="F87" s="165" t="s">
        <v>136</v>
      </c>
      <c r="G87" s="166" t="s">
        <v>137</v>
      </c>
      <c r="H87" s="167">
        <v>28</v>
      </c>
      <c r="I87" s="168"/>
      <c r="J87" s="169">
        <f>ROUND(I87*H87,2)</f>
        <v>0</v>
      </c>
      <c r="K87" s="165" t="s">
        <v>132</v>
      </c>
      <c r="L87" s="35"/>
      <c r="M87" s="170" t="s">
        <v>3</v>
      </c>
      <c r="N87" s="171" t="s">
        <v>44</v>
      </c>
      <c r="O87" s="65"/>
      <c r="P87" s="172">
        <f>O87*H87</f>
        <v>0</v>
      </c>
      <c r="Q87" s="172">
        <v>0</v>
      </c>
      <c r="R87" s="172">
        <f>Q87*H87</f>
        <v>0</v>
      </c>
      <c r="S87" s="172">
        <v>0</v>
      </c>
      <c r="T87" s="173">
        <f>S87*H87</f>
        <v>0</v>
      </c>
      <c r="AR87" s="17" t="s">
        <v>133</v>
      </c>
      <c r="AT87" s="17" t="s">
        <v>128</v>
      </c>
      <c r="AU87" s="17" t="s">
        <v>83</v>
      </c>
      <c r="AY87" s="17" t="s">
        <v>125</v>
      </c>
      <c r="BE87" s="174">
        <f>IF(N87="základní",J87,0)</f>
        <v>0</v>
      </c>
      <c r="BF87" s="174">
        <f>IF(N87="snížená",J87,0)</f>
        <v>0</v>
      </c>
      <c r="BG87" s="174">
        <f>IF(N87="zákl. přenesená",J87,0)</f>
        <v>0</v>
      </c>
      <c r="BH87" s="174">
        <f>IF(N87="sníž. přenesená",J87,0)</f>
        <v>0</v>
      </c>
      <c r="BI87" s="174">
        <f>IF(N87="nulová",J87,0)</f>
        <v>0</v>
      </c>
      <c r="BJ87" s="17" t="s">
        <v>81</v>
      </c>
      <c r="BK87" s="174">
        <f>ROUND(I87*H87,2)</f>
        <v>0</v>
      </c>
      <c r="BL87" s="17" t="s">
        <v>133</v>
      </c>
      <c r="BM87" s="17" t="s">
        <v>258</v>
      </c>
    </row>
    <row r="88" s="1" customFormat="1">
      <c r="B88" s="35"/>
      <c r="D88" s="175" t="s">
        <v>139</v>
      </c>
      <c r="F88" s="176" t="s">
        <v>140</v>
      </c>
      <c r="I88" s="108"/>
      <c r="L88" s="35"/>
      <c r="M88" s="177"/>
      <c r="N88" s="65"/>
      <c r="O88" s="65"/>
      <c r="P88" s="65"/>
      <c r="Q88" s="65"/>
      <c r="R88" s="65"/>
      <c r="S88" s="65"/>
      <c r="T88" s="66"/>
      <c r="AT88" s="17" t="s">
        <v>139</v>
      </c>
      <c r="AU88" s="17" t="s">
        <v>83</v>
      </c>
    </row>
    <row r="89" s="1" customFormat="1">
      <c r="B89" s="35"/>
      <c r="D89" s="175" t="s">
        <v>141</v>
      </c>
      <c r="F89" s="176" t="s">
        <v>142</v>
      </c>
      <c r="I89" s="108"/>
      <c r="L89" s="35"/>
      <c r="M89" s="177"/>
      <c r="N89" s="65"/>
      <c r="O89" s="65"/>
      <c r="P89" s="65"/>
      <c r="Q89" s="65"/>
      <c r="R89" s="65"/>
      <c r="S89" s="65"/>
      <c r="T89" s="66"/>
      <c r="AT89" s="17" t="s">
        <v>141</v>
      </c>
      <c r="AU89" s="17" t="s">
        <v>83</v>
      </c>
    </row>
    <row r="90" s="1" customFormat="1" ht="16.5" customHeight="1">
      <c r="B90" s="162"/>
      <c r="C90" s="163" t="s">
        <v>143</v>
      </c>
      <c r="D90" s="163" t="s">
        <v>128</v>
      </c>
      <c r="E90" s="164" t="s">
        <v>144</v>
      </c>
      <c r="F90" s="165" t="s">
        <v>145</v>
      </c>
      <c r="G90" s="166" t="s">
        <v>131</v>
      </c>
      <c r="H90" s="167">
        <v>163</v>
      </c>
      <c r="I90" s="168"/>
      <c r="J90" s="169">
        <f>ROUND(I90*H90,2)</f>
        <v>0</v>
      </c>
      <c r="K90" s="165" t="s">
        <v>132</v>
      </c>
      <c r="L90" s="35"/>
      <c r="M90" s="170" t="s">
        <v>3</v>
      </c>
      <c r="N90" s="171" t="s">
        <v>44</v>
      </c>
      <c r="O90" s="65"/>
      <c r="P90" s="172">
        <f>O90*H90</f>
        <v>0</v>
      </c>
      <c r="Q90" s="172">
        <v>0</v>
      </c>
      <c r="R90" s="172">
        <f>Q90*H90</f>
        <v>0</v>
      </c>
      <c r="S90" s="172">
        <v>0</v>
      </c>
      <c r="T90" s="173">
        <f>S90*H90</f>
        <v>0</v>
      </c>
      <c r="AR90" s="17" t="s">
        <v>133</v>
      </c>
      <c r="AT90" s="17" t="s">
        <v>128</v>
      </c>
      <c r="AU90" s="17" t="s">
        <v>83</v>
      </c>
      <c r="AY90" s="17" t="s">
        <v>125</v>
      </c>
      <c r="BE90" s="174">
        <f>IF(N90="základní",J90,0)</f>
        <v>0</v>
      </c>
      <c r="BF90" s="174">
        <f>IF(N90="snížená",J90,0)</f>
        <v>0</v>
      </c>
      <c r="BG90" s="174">
        <f>IF(N90="zákl. přenesená",J90,0)</f>
        <v>0</v>
      </c>
      <c r="BH90" s="174">
        <f>IF(N90="sníž. přenesená",J90,0)</f>
        <v>0</v>
      </c>
      <c r="BI90" s="174">
        <f>IF(N90="nulová",J90,0)</f>
        <v>0</v>
      </c>
      <c r="BJ90" s="17" t="s">
        <v>81</v>
      </c>
      <c r="BK90" s="174">
        <f>ROUND(I90*H90,2)</f>
        <v>0</v>
      </c>
      <c r="BL90" s="17" t="s">
        <v>133</v>
      </c>
      <c r="BM90" s="17" t="s">
        <v>259</v>
      </c>
    </row>
    <row r="91" s="1" customFormat="1">
      <c r="B91" s="35"/>
      <c r="D91" s="175" t="s">
        <v>139</v>
      </c>
      <c r="F91" s="176" t="s">
        <v>147</v>
      </c>
      <c r="I91" s="108"/>
      <c r="L91" s="35"/>
      <c r="M91" s="177"/>
      <c r="N91" s="65"/>
      <c r="O91" s="65"/>
      <c r="P91" s="65"/>
      <c r="Q91" s="65"/>
      <c r="R91" s="65"/>
      <c r="S91" s="65"/>
      <c r="T91" s="66"/>
      <c r="AT91" s="17" t="s">
        <v>139</v>
      </c>
      <c r="AU91" s="17" t="s">
        <v>83</v>
      </c>
    </row>
    <row r="92" s="1" customFormat="1" ht="16.5" customHeight="1">
      <c r="B92" s="162"/>
      <c r="C92" s="163" t="s">
        <v>133</v>
      </c>
      <c r="D92" s="163" t="s">
        <v>128</v>
      </c>
      <c r="E92" s="164" t="s">
        <v>148</v>
      </c>
      <c r="F92" s="165" t="s">
        <v>149</v>
      </c>
      <c r="G92" s="166" t="s">
        <v>131</v>
      </c>
      <c r="H92" s="167">
        <v>163</v>
      </c>
      <c r="I92" s="168"/>
      <c r="J92" s="169">
        <f>ROUND(I92*H92,2)</f>
        <v>0</v>
      </c>
      <c r="K92" s="165" t="s">
        <v>132</v>
      </c>
      <c r="L92" s="35"/>
      <c r="M92" s="170" t="s">
        <v>3</v>
      </c>
      <c r="N92" s="171" t="s">
        <v>44</v>
      </c>
      <c r="O92" s="65"/>
      <c r="P92" s="172">
        <f>O92*H92</f>
        <v>0</v>
      </c>
      <c r="Q92" s="172">
        <v>0</v>
      </c>
      <c r="R92" s="172">
        <f>Q92*H92</f>
        <v>0</v>
      </c>
      <c r="S92" s="172">
        <v>0</v>
      </c>
      <c r="T92" s="173">
        <f>S92*H92</f>
        <v>0</v>
      </c>
      <c r="AR92" s="17" t="s">
        <v>133</v>
      </c>
      <c r="AT92" s="17" t="s">
        <v>128</v>
      </c>
      <c r="AU92" s="17" t="s">
        <v>83</v>
      </c>
      <c r="AY92" s="17" t="s">
        <v>125</v>
      </c>
      <c r="BE92" s="174">
        <f>IF(N92="základní",J92,0)</f>
        <v>0</v>
      </c>
      <c r="BF92" s="174">
        <f>IF(N92="snížená",J92,0)</f>
        <v>0</v>
      </c>
      <c r="BG92" s="174">
        <f>IF(N92="zákl. přenesená",J92,0)</f>
        <v>0</v>
      </c>
      <c r="BH92" s="174">
        <f>IF(N92="sníž. přenesená",J92,0)</f>
        <v>0</v>
      </c>
      <c r="BI92" s="174">
        <f>IF(N92="nulová",J92,0)</f>
        <v>0</v>
      </c>
      <c r="BJ92" s="17" t="s">
        <v>81</v>
      </c>
      <c r="BK92" s="174">
        <f>ROUND(I92*H92,2)</f>
        <v>0</v>
      </c>
      <c r="BL92" s="17" t="s">
        <v>133</v>
      </c>
      <c r="BM92" s="17" t="s">
        <v>260</v>
      </c>
    </row>
    <row r="93" s="1" customFormat="1">
      <c r="B93" s="35"/>
      <c r="D93" s="175" t="s">
        <v>139</v>
      </c>
      <c r="F93" s="176" t="s">
        <v>147</v>
      </c>
      <c r="I93" s="108"/>
      <c r="L93" s="35"/>
      <c r="M93" s="177"/>
      <c r="N93" s="65"/>
      <c r="O93" s="65"/>
      <c r="P93" s="65"/>
      <c r="Q93" s="65"/>
      <c r="R93" s="65"/>
      <c r="S93" s="65"/>
      <c r="T93" s="66"/>
      <c r="AT93" s="17" t="s">
        <v>139</v>
      </c>
      <c r="AU93" s="17" t="s">
        <v>83</v>
      </c>
    </row>
    <row r="94" s="1" customFormat="1" ht="22.5" customHeight="1">
      <c r="B94" s="162"/>
      <c r="C94" s="163" t="s">
        <v>151</v>
      </c>
      <c r="D94" s="163" t="s">
        <v>128</v>
      </c>
      <c r="E94" s="164" t="s">
        <v>152</v>
      </c>
      <c r="F94" s="165" t="s">
        <v>153</v>
      </c>
      <c r="G94" s="166" t="s">
        <v>131</v>
      </c>
      <c r="H94" s="167">
        <v>163</v>
      </c>
      <c r="I94" s="168"/>
      <c r="J94" s="169">
        <f>ROUND(I94*H94,2)</f>
        <v>0</v>
      </c>
      <c r="K94" s="165" t="s">
        <v>132</v>
      </c>
      <c r="L94" s="35"/>
      <c r="M94" s="170" t="s">
        <v>3</v>
      </c>
      <c r="N94" s="171" t="s">
        <v>44</v>
      </c>
      <c r="O94" s="65"/>
      <c r="P94" s="172">
        <f>O94*H94</f>
        <v>0</v>
      </c>
      <c r="Q94" s="172">
        <v>0</v>
      </c>
      <c r="R94" s="172">
        <f>Q94*H94</f>
        <v>0</v>
      </c>
      <c r="S94" s="172">
        <v>0.0395</v>
      </c>
      <c r="T94" s="173">
        <f>S94*H94</f>
        <v>6.4385000000000003</v>
      </c>
      <c r="AR94" s="17" t="s">
        <v>133</v>
      </c>
      <c r="AT94" s="17" t="s">
        <v>128</v>
      </c>
      <c r="AU94" s="17" t="s">
        <v>83</v>
      </c>
      <c r="AY94" s="17" t="s">
        <v>125</v>
      </c>
      <c r="BE94" s="174">
        <f>IF(N94="základní",J94,0)</f>
        <v>0</v>
      </c>
      <c r="BF94" s="174">
        <f>IF(N94="snížená",J94,0)</f>
        <v>0</v>
      </c>
      <c r="BG94" s="174">
        <f>IF(N94="zákl. přenesená",J94,0)</f>
        <v>0</v>
      </c>
      <c r="BH94" s="174">
        <f>IF(N94="sníž. přenesená",J94,0)</f>
        <v>0</v>
      </c>
      <c r="BI94" s="174">
        <f>IF(N94="nulová",J94,0)</f>
        <v>0</v>
      </c>
      <c r="BJ94" s="17" t="s">
        <v>81</v>
      </c>
      <c r="BK94" s="174">
        <f>ROUND(I94*H94,2)</f>
        <v>0</v>
      </c>
      <c r="BL94" s="17" t="s">
        <v>133</v>
      </c>
      <c r="BM94" s="17" t="s">
        <v>261</v>
      </c>
    </row>
    <row r="95" s="1" customFormat="1">
      <c r="B95" s="35"/>
      <c r="D95" s="175" t="s">
        <v>139</v>
      </c>
      <c r="F95" s="176" t="s">
        <v>155</v>
      </c>
      <c r="I95" s="108"/>
      <c r="L95" s="35"/>
      <c r="M95" s="177"/>
      <c r="N95" s="65"/>
      <c r="O95" s="65"/>
      <c r="P95" s="65"/>
      <c r="Q95" s="65"/>
      <c r="R95" s="65"/>
      <c r="S95" s="65"/>
      <c r="T95" s="66"/>
      <c r="AT95" s="17" t="s">
        <v>139</v>
      </c>
      <c r="AU95" s="17" t="s">
        <v>83</v>
      </c>
    </row>
    <row r="96" s="1" customFormat="1">
      <c r="B96" s="35"/>
      <c r="D96" s="175" t="s">
        <v>141</v>
      </c>
      <c r="F96" s="176" t="s">
        <v>156</v>
      </c>
      <c r="I96" s="108"/>
      <c r="L96" s="35"/>
      <c r="M96" s="177"/>
      <c r="N96" s="65"/>
      <c r="O96" s="65"/>
      <c r="P96" s="65"/>
      <c r="Q96" s="65"/>
      <c r="R96" s="65"/>
      <c r="S96" s="65"/>
      <c r="T96" s="66"/>
      <c r="AT96" s="17" t="s">
        <v>141</v>
      </c>
      <c r="AU96" s="17" t="s">
        <v>83</v>
      </c>
    </row>
    <row r="97" s="11" customFormat="1">
      <c r="B97" s="178"/>
      <c r="D97" s="175" t="s">
        <v>157</v>
      </c>
      <c r="E97" s="179" t="s">
        <v>3</v>
      </c>
      <c r="F97" s="180" t="s">
        <v>262</v>
      </c>
      <c r="H97" s="181">
        <v>146.69999999999999</v>
      </c>
      <c r="I97" s="182"/>
      <c r="L97" s="178"/>
      <c r="M97" s="183"/>
      <c r="N97" s="184"/>
      <c r="O97" s="184"/>
      <c r="P97" s="184"/>
      <c r="Q97" s="184"/>
      <c r="R97" s="184"/>
      <c r="S97" s="184"/>
      <c r="T97" s="185"/>
      <c r="AT97" s="179" t="s">
        <v>157</v>
      </c>
      <c r="AU97" s="179" t="s">
        <v>83</v>
      </c>
      <c r="AV97" s="11" t="s">
        <v>83</v>
      </c>
      <c r="AW97" s="11" t="s">
        <v>34</v>
      </c>
      <c r="AX97" s="11" t="s">
        <v>73</v>
      </c>
      <c r="AY97" s="179" t="s">
        <v>125</v>
      </c>
    </row>
    <row r="98" s="11" customFormat="1">
      <c r="B98" s="178"/>
      <c r="D98" s="175" t="s">
        <v>157</v>
      </c>
      <c r="E98" s="179" t="s">
        <v>3</v>
      </c>
      <c r="F98" s="180" t="s">
        <v>263</v>
      </c>
      <c r="H98" s="181">
        <v>16.300000000000001</v>
      </c>
      <c r="I98" s="182"/>
      <c r="L98" s="178"/>
      <c r="M98" s="183"/>
      <c r="N98" s="184"/>
      <c r="O98" s="184"/>
      <c r="P98" s="184"/>
      <c r="Q98" s="184"/>
      <c r="R98" s="184"/>
      <c r="S98" s="184"/>
      <c r="T98" s="185"/>
      <c r="AT98" s="179" t="s">
        <v>157</v>
      </c>
      <c r="AU98" s="179" t="s">
        <v>83</v>
      </c>
      <c r="AV98" s="11" t="s">
        <v>83</v>
      </c>
      <c r="AW98" s="11" t="s">
        <v>34</v>
      </c>
      <c r="AX98" s="11" t="s">
        <v>73</v>
      </c>
      <c r="AY98" s="179" t="s">
        <v>125</v>
      </c>
    </row>
    <row r="99" s="12" customFormat="1">
      <c r="B99" s="186"/>
      <c r="D99" s="175" t="s">
        <v>157</v>
      </c>
      <c r="E99" s="187" t="s">
        <v>3</v>
      </c>
      <c r="F99" s="188" t="s">
        <v>160</v>
      </c>
      <c r="H99" s="189">
        <v>163</v>
      </c>
      <c r="I99" s="190"/>
      <c r="L99" s="186"/>
      <c r="M99" s="191"/>
      <c r="N99" s="192"/>
      <c r="O99" s="192"/>
      <c r="P99" s="192"/>
      <c r="Q99" s="192"/>
      <c r="R99" s="192"/>
      <c r="S99" s="192"/>
      <c r="T99" s="193"/>
      <c r="AT99" s="187" t="s">
        <v>157</v>
      </c>
      <c r="AU99" s="187" t="s">
        <v>83</v>
      </c>
      <c r="AV99" s="12" t="s">
        <v>133</v>
      </c>
      <c r="AW99" s="12" t="s">
        <v>34</v>
      </c>
      <c r="AX99" s="12" t="s">
        <v>81</v>
      </c>
      <c r="AY99" s="187" t="s">
        <v>125</v>
      </c>
    </row>
    <row r="100" s="1" customFormat="1" ht="16.5" customHeight="1">
      <c r="B100" s="162"/>
      <c r="C100" s="163" t="s">
        <v>161</v>
      </c>
      <c r="D100" s="163" t="s">
        <v>128</v>
      </c>
      <c r="E100" s="164" t="s">
        <v>162</v>
      </c>
      <c r="F100" s="165" t="s">
        <v>163</v>
      </c>
      <c r="G100" s="166" t="s">
        <v>131</v>
      </c>
      <c r="H100" s="167">
        <v>163</v>
      </c>
      <c r="I100" s="168"/>
      <c r="J100" s="169">
        <f>ROUND(I100*H100,2)</f>
        <v>0</v>
      </c>
      <c r="K100" s="165" t="s">
        <v>132</v>
      </c>
      <c r="L100" s="35"/>
      <c r="M100" s="170" t="s">
        <v>3</v>
      </c>
      <c r="N100" s="171" t="s">
        <v>44</v>
      </c>
      <c r="O100" s="65"/>
      <c r="P100" s="172">
        <f>O100*H100</f>
        <v>0</v>
      </c>
      <c r="Q100" s="172">
        <v>0</v>
      </c>
      <c r="R100" s="172">
        <f>Q100*H100</f>
        <v>0</v>
      </c>
      <c r="S100" s="172">
        <v>0</v>
      </c>
      <c r="T100" s="173">
        <f>S100*H100</f>
        <v>0</v>
      </c>
      <c r="AR100" s="17" t="s">
        <v>133</v>
      </c>
      <c r="AT100" s="17" t="s">
        <v>128</v>
      </c>
      <c r="AU100" s="17" t="s">
        <v>83</v>
      </c>
      <c r="AY100" s="17" t="s">
        <v>125</v>
      </c>
      <c r="BE100" s="174">
        <f>IF(N100="základní",J100,0)</f>
        <v>0</v>
      </c>
      <c r="BF100" s="174">
        <f>IF(N100="snížená",J100,0)</f>
        <v>0</v>
      </c>
      <c r="BG100" s="174">
        <f>IF(N100="zákl. přenesená",J100,0)</f>
        <v>0</v>
      </c>
      <c r="BH100" s="174">
        <f>IF(N100="sníž. přenesená",J100,0)</f>
        <v>0</v>
      </c>
      <c r="BI100" s="174">
        <f>IF(N100="nulová",J100,0)</f>
        <v>0</v>
      </c>
      <c r="BJ100" s="17" t="s">
        <v>81</v>
      </c>
      <c r="BK100" s="174">
        <f>ROUND(I100*H100,2)</f>
        <v>0</v>
      </c>
      <c r="BL100" s="17" t="s">
        <v>133</v>
      </c>
      <c r="BM100" s="17" t="s">
        <v>264</v>
      </c>
    </row>
    <row r="101" s="1" customFormat="1">
      <c r="B101" s="35"/>
      <c r="D101" s="175" t="s">
        <v>139</v>
      </c>
      <c r="F101" s="176" t="s">
        <v>155</v>
      </c>
      <c r="I101" s="108"/>
      <c r="L101" s="35"/>
      <c r="M101" s="177"/>
      <c r="N101" s="65"/>
      <c r="O101" s="65"/>
      <c r="P101" s="65"/>
      <c r="Q101" s="65"/>
      <c r="R101" s="65"/>
      <c r="S101" s="65"/>
      <c r="T101" s="66"/>
      <c r="AT101" s="17" t="s">
        <v>139</v>
      </c>
      <c r="AU101" s="17" t="s">
        <v>83</v>
      </c>
    </row>
    <row r="102" s="1" customFormat="1">
      <c r="B102" s="35"/>
      <c r="D102" s="175" t="s">
        <v>141</v>
      </c>
      <c r="F102" s="176" t="s">
        <v>165</v>
      </c>
      <c r="I102" s="108"/>
      <c r="L102" s="35"/>
      <c r="M102" s="177"/>
      <c r="N102" s="65"/>
      <c r="O102" s="65"/>
      <c r="P102" s="65"/>
      <c r="Q102" s="65"/>
      <c r="R102" s="65"/>
      <c r="S102" s="65"/>
      <c r="T102" s="66"/>
      <c r="AT102" s="17" t="s">
        <v>141</v>
      </c>
      <c r="AU102" s="17" t="s">
        <v>83</v>
      </c>
    </row>
    <row r="103" s="1" customFormat="1" ht="16.5" customHeight="1">
      <c r="B103" s="162"/>
      <c r="C103" s="163" t="s">
        <v>166</v>
      </c>
      <c r="D103" s="163" t="s">
        <v>128</v>
      </c>
      <c r="E103" s="164" t="s">
        <v>167</v>
      </c>
      <c r="F103" s="165" t="s">
        <v>168</v>
      </c>
      <c r="G103" s="166" t="s">
        <v>131</v>
      </c>
      <c r="H103" s="167">
        <v>146.69999999999999</v>
      </c>
      <c r="I103" s="168"/>
      <c r="J103" s="169">
        <f>ROUND(I103*H103,2)</f>
        <v>0</v>
      </c>
      <c r="K103" s="165" t="s">
        <v>132</v>
      </c>
      <c r="L103" s="35"/>
      <c r="M103" s="170" t="s">
        <v>3</v>
      </c>
      <c r="N103" s="171" t="s">
        <v>44</v>
      </c>
      <c r="O103" s="65"/>
      <c r="P103" s="172">
        <f>O103*H103</f>
        <v>0</v>
      </c>
      <c r="Q103" s="172">
        <v>0.039081999999999999</v>
      </c>
      <c r="R103" s="172">
        <f>Q103*H103</f>
        <v>5.7333293999999997</v>
      </c>
      <c r="S103" s="172">
        <v>0</v>
      </c>
      <c r="T103" s="173">
        <f>S103*H103</f>
        <v>0</v>
      </c>
      <c r="AR103" s="17" t="s">
        <v>133</v>
      </c>
      <c r="AT103" s="17" t="s">
        <v>128</v>
      </c>
      <c r="AU103" s="17" t="s">
        <v>83</v>
      </c>
      <c r="AY103" s="17" t="s">
        <v>125</v>
      </c>
      <c r="BE103" s="174">
        <f>IF(N103="základní",J103,0)</f>
        <v>0</v>
      </c>
      <c r="BF103" s="174">
        <f>IF(N103="snížená",J103,0)</f>
        <v>0</v>
      </c>
      <c r="BG103" s="174">
        <f>IF(N103="zákl. přenesená",J103,0)</f>
        <v>0</v>
      </c>
      <c r="BH103" s="174">
        <f>IF(N103="sníž. přenesená",J103,0)</f>
        <v>0</v>
      </c>
      <c r="BI103" s="174">
        <f>IF(N103="nulová",J103,0)</f>
        <v>0</v>
      </c>
      <c r="BJ103" s="17" t="s">
        <v>81</v>
      </c>
      <c r="BK103" s="174">
        <f>ROUND(I103*H103,2)</f>
        <v>0</v>
      </c>
      <c r="BL103" s="17" t="s">
        <v>133</v>
      </c>
      <c r="BM103" s="17" t="s">
        <v>265</v>
      </c>
    </row>
    <row r="104" s="1" customFormat="1">
      <c r="B104" s="35"/>
      <c r="D104" s="175" t="s">
        <v>139</v>
      </c>
      <c r="F104" s="176" t="s">
        <v>170</v>
      </c>
      <c r="I104" s="108"/>
      <c r="L104" s="35"/>
      <c r="M104" s="177"/>
      <c r="N104" s="65"/>
      <c r="O104" s="65"/>
      <c r="P104" s="65"/>
      <c r="Q104" s="65"/>
      <c r="R104" s="65"/>
      <c r="S104" s="65"/>
      <c r="T104" s="66"/>
      <c r="AT104" s="17" t="s">
        <v>139</v>
      </c>
      <c r="AU104" s="17" t="s">
        <v>83</v>
      </c>
    </row>
    <row r="105" s="1" customFormat="1">
      <c r="B105" s="35"/>
      <c r="D105" s="175" t="s">
        <v>141</v>
      </c>
      <c r="F105" s="176" t="s">
        <v>171</v>
      </c>
      <c r="I105" s="108"/>
      <c r="L105" s="35"/>
      <c r="M105" s="177"/>
      <c r="N105" s="65"/>
      <c r="O105" s="65"/>
      <c r="P105" s="65"/>
      <c r="Q105" s="65"/>
      <c r="R105" s="65"/>
      <c r="S105" s="65"/>
      <c r="T105" s="66"/>
      <c r="AT105" s="17" t="s">
        <v>141</v>
      </c>
      <c r="AU105" s="17" t="s">
        <v>83</v>
      </c>
    </row>
    <row r="106" s="11" customFormat="1">
      <c r="B106" s="178"/>
      <c r="D106" s="175" t="s">
        <v>157</v>
      </c>
      <c r="E106" s="179" t="s">
        <v>3</v>
      </c>
      <c r="F106" s="180" t="s">
        <v>266</v>
      </c>
      <c r="H106" s="181">
        <v>146.69999999999999</v>
      </c>
      <c r="I106" s="182"/>
      <c r="L106" s="178"/>
      <c r="M106" s="183"/>
      <c r="N106" s="184"/>
      <c r="O106" s="184"/>
      <c r="P106" s="184"/>
      <c r="Q106" s="184"/>
      <c r="R106" s="184"/>
      <c r="S106" s="184"/>
      <c r="T106" s="185"/>
      <c r="AT106" s="179" t="s">
        <v>157</v>
      </c>
      <c r="AU106" s="179" t="s">
        <v>83</v>
      </c>
      <c r="AV106" s="11" t="s">
        <v>83</v>
      </c>
      <c r="AW106" s="11" t="s">
        <v>34</v>
      </c>
      <c r="AX106" s="11" t="s">
        <v>81</v>
      </c>
      <c r="AY106" s="179" t="s">
        <v>125</v>
      </c>
    </row>
    <row r="107" s="1" customFormat="1" ht="16.5" customHeight="1">
      <c r="B107" s="162"/>
      <c r="C107" s="163" t="s">
        <v>173</v>
      </c>
      <c r="D107" s="163" t="s">
        <v>128</v>
      </c>
      <c r="E107" s="164" t="s">
        <v>174</v>
      </c>
      <c r="F107" s="165" t="s">
        <v>175</v>
      </c>
      <c r="G107" s="166" t="s">
        <v>131</v>
      </c>
      <c r="H107" s="167">
        <v>16.300000000000001</v>
      </c>
      <c r="I107" s="168"/>
      <c r="J107" s="169">
        <f>ROUND(I107*H107,2)</f>
        <v>0</v>
      </c>
      <c r="K107" s="165" t="s">
        <v>3</v>
      </c>
      <c r="L107" s="35"/>
      <c r="M107" s="170" t="s">
        <v>3</v>
      </c>
      <c r="N107" s="171" t="s">
        <v>44</v>
      </c>
      <c r="O107" s="65"/>
      <c r="P107" s="172">
        <f>O107*H107</f>
        <v>0</v>
      </c>
      <c r="Q107" s="172">
        <v>0.039079999999999997</v>
      </c>
      <c r="R107" s="172">
        <f>Q107*H107</f>
        <v>0.63700400000000001</v>
      </c>
      <c r="S107" s="172">
        <v>0</v>
      </c>
      <c r="T107" s="173">
        <f>S107*H107</f>
        <v>0</v>
      </c>
      <c r="AR107" s="17" t="s">
        <v>133</v>
      </c>
      <c r="AT107" s="17" t="s">
        <v>128</v>
      </c>
      <c r="AU107" s="17" t="s">
        <v>83</v>
      </c>
      <c r="AY107" s="17" t="s">
        <v>125</v>
      </c>
      <c r="BE107" s="174">
        <f>IF(N107="základní",J107,0)</f>
        <v>0</v>
      </c>
      <c r="BF107" s="174">
        <f>IF(N107="snížená",J107,0)</f>
        <v>0</v>
      </c>
      <c r="BG107" s="174">
        <f>IF(N107="zákl. přenesená",J107,0)</f>
        <v>0</v>
      </c>
      <c r="BH107" s="174">
        <f>IF(N107="sníž. přenesená",J107,0)</f>
        <v>0</v>
      </c>
      <c r="BI107" s="174">
        <f>IF(N107="nulová",J107,0)</f>
        <v>0</v>
      </c>
      <c r="BJ107" s="17" t="s">
        <v>81</v>
      </c>
      <c r="BK107" s="174">
        <f>ROUND(I107*H107,2)</f>
        <v>0</v>
      </c>
      <c r="BL107" s="17" t="s">
        <v>133</v>
      </c>
      <c r="BM107" s="17" t="s">
        <v>267</v>
      </c>
    </row>
    <row r="108" s="1" customFormat="1">
      <c r="B108" s="35"/>
      <c r="D108" s="175" t="s">
        <v>139</v>
      </c>
      <c r="F108" s="176" t="s">
        <v>170</v>
      </c>
      <c r="I108" s="108"/>
      <c r="L108" s="35"/>
      <c r="M108" s="177"/>
      <c r="N108" s="65"/>
      <c r="O108" s="65"/>
      <c r="P108" s="65"/>
      <c r="Q108" s="65"/>
      <c r="R108" s="65"/>
      <c r="S108" s="65"/>
      <c r="T108" s="66"/>
      <c r="AT108" s="17" t="s">
        <v>139</v>
      </c>
      <c r="AU108" s="17" t="s">
        <v>83</v>
      </c>
    </row>
    <row r="109" s="1" customFormat="1">
      <c r="B109" s="35"/>
      <c r="D109" s="175" t="s">
        <v>141</v>
      </c>
      <c r="F109" s="176" t="s">
        <v>177</v>
      </c>
      <c r="I109" s="108"/>
      <c r="L109" s="35"/>
      <c r="M109" s="177"/>
      <c r="N109" s="65"/>
      <c r="O109" s="65"/>
      <c r="P109" s="65"/>
      <c r="Q109" s="65"/>
      <c r="R109" s="65"/>
      <c r="S109" s="65"/>
      <c r="T109" s="66"/>
      <c r="AT109" s="17" t="s">
        <v>141</v>
      </c>
      <c r="AU109" s="17" t="s">
        <v>83</v>
      </c>
    </row>
    <row r="110" s="11" customFormat="1">
      <c r="B110" s="178"/>
      <c r="D110" s="175" t="s">
        <v>157</v>
      </c>
      <c r="E110" s="179" t="s">
        <v>3</v>
      </c>
      <c r="F110" s="180" t="s">
        <v>268</v>
      </c>
      <c r="H110" s="181">
        <v>16.300000000000001</v>
      </c>
      <c r="I110" s="182"/>
      <c r="L110" s="178"/>
      <c r="M110" s="183"/>
      <c r="N110" s="184"/>
      <c r="O110" s="184"/>
      <c r="P110" s="184"/>
      <c r="Q110" s="184"/>
      <c r="R110" s="184"/>
      <c r="S110" s="184"/>
      <c r="T110" s="185"/>
      <c r="AT110" s="179" t="s">
        <v>157</v>
      </c>
      <c r="AU110" s="179" t="s">
        <v>83</v>
      </c>
      <c r="AV110" s="11" t="s">
        <v>83</v>
      </c>
      <c r="AW110" s="11" t="s">
        <v>34</v>
      </c>
      <c r="AX110" s="11" t="s">
        <v>81</v>
      </c>
      <c r="AY110" s="179" t="s">
        <v>125</v>
      </c>
    </row>
    <row r="111" s="1" customFormat="1" ht="16.5" customHeight="1">
      <c r="B111" s="162"/>
      <c r="C111" s="163" t="s">
        <v>126</v>
      </c>
      <c r="D111" s="163" t="s">
        <v>128</v>
      </c>
      <c r="E111" s="164" t="s">
        <v>179</v>
      </c>
      <c r="F111" s="165" t="s">
        <v>180</v>
      </c>
      <c r="G111" s="166" t="s">
        <v>131</v>
      </c>
      <c r="H111" s="167">
        <v>163</v>
      </c>
      <c r="I111" s="168"/>
      <c r="J111" s="169">
        <f>ROUND(I111*H111,2)</f>
        <v>0</v>
      </c>
      <c r="K111" s="165" t="s">
        <v>132</v>
      </c>
      <c r="L111" s="35"/>
      <c r="M111" s="170" t="s">
        <v>3</v>
      </c>
      <c r="N111" s="171" t="s">
        <v>44</v>
      </c>
      <c r="O111" s="65"/>
      <c r="P111" s="172">
        <f>O111*H111</f>
        <v>0</v>
      </c>
      <c r="Q111" s="172">
        <v>0</v>
      </c>
      <c r="R111" s="172">
        <f>Q111*H111</f>
        <v>0</v>
      </c>
      <c r="S111" s="172">
        <v>0</v>
      </c>
      <c r="T111" s="173">
        <f>S111*H111</f>
        <v>0</v>
      </c>
      <c r="AR111" s="17" t="s">
        <v>133</v>
      </c>
      <c r="AT111" s="17" t="s">
        <v>128</v>
      </c>
      <c r="AU111" s="17" t="s">
        <v>83</v>
      </c>
      <c r="AY111" s="17" t="s">
        <v>125</v>
      </c>
      <c r="BE111" s="174">
        <f>IF(N111="základní",J111,0)</f>
        <v>0</v>
      </c>
      <c r="BF111" s="174">
        <f>IF(N111="snížená",J111,0)</f>
        <v>0</v>
      </c>
      <c r="BG111" s="174">
        <f>IF(N111="zákl. přenesená",J111,0)</f>
        <v>0</v>
      </c>
      <c r="BH111" s="174">
        <f>IF(N111="sníž. přenesená",J111,0)</f>
        <v>0</v>
      </c>
      <c r="BI111" s="174">
        <f>IF(N111="nulová",J111,0)</f>
        <v>0</v>
      </c>
      <c r="BJ111" s="17" t="s">
        <v>81</v>
      </c>
      <c r="BK111" s="174">
        <f>ROUND(I111*H111,2)</f>
        <v>0</v>
      </c>
      <c r="BL111" s="17" t="s">
        <v>133</v>
      </c>
      <c r="BM111" s="17" t="s">
        <v>269</v>
      </c>
    </row>
    <row r="112" s="1" customFormat="1">
      <c r="B112" s="35"/>
      <c r="D112" s="175" t="s">
        <v>139</v>
      </c>
      <c r="F112" s="176" t="s">
        <v>182</v>
      </c>
      <c r="I112" s="108"/>
      <c r="L112" s="35"/>
      <c r="M112" s="177"/>
      <c r="N112" s="65"/>
      <c r="O112" s="65"/>
      <c r="P112" s="65"/>
      <c r="Q112" s="65"/>
      <c r="R112" s="65"/>
      <c r="S112" s="65"/>
      <c r="T112" s="66"/>
      <c r="AT112" s="17" t="s">
        <v>139</v>
      </c>
      <c r="AU112" s="17" t="s">
        <v>83</v>
      </c>
    </row>
    <row r="113" s="1" customFormat="1">
      <c r="B113" s="35"/>
      <c r="D113" s="175" t="s">
        <v>141</v>
      </c>
      <c r="F113" s="176" t="s">
        <v>183</v>
      </c>
      <c r="I113" s="108"/>
      <c r="L113" s="35"/>
      <c r="M113" s="177"/>
      <c r="N113" s="65"/>
      <c r="O113" s="65"/>
      <c r="P113" s="65"/>
      <c r="Q113" s="65"/>
      <c r="R113" s="65"/>
      <c r="S113" s="65"/>
      <c r="T113" s="66"/>
      <c r="AT113" s="17" t="s">
        <v>141</v>
      </c>
      <c r="AU113" s="17" t="s">
        <v>83</v>
      </c>
    </row>
    <row r="114" s="1" customFormat="1" ht="16.5" customHeight="1">
      <c r="B114" s="162"/>
      <c r="C114" s="163" t="s">
        <v>184</v>
      </c>
      <c r="D114" s="163" t="s">
        <v>128</v>
      </c>
      <c r="E114" s="164" t="s">
        <v>185</v>
      </c>
      <c r="F114" s="165" t="s">
        <v>186</v>
      </c>
      <c r="G114" s="166" t="s">
        <v>187</v>
      </c>
      <c r="H114" s="167">
        <v>163</v>
      </c>
      <c r="I114" s="168"/>
      <c r="J114" s="169">
        <f>ROUND(I114*H114,2)</f>
        <v>0</v>
      </c>
      <c r="K114" s="165" t="s">
        <v>3</v>
      </c>
      <c r="L114" s="35"/>
      <c r="M114" s="170" t="s">
        <v>3</v>
      </c>
      <c r="N114" s="171" t="s">
        <v>44</v>
      </c>
      <c r="O114" s="65"/>
      <c r="P114" s="172">
        <f>O114*H114</f>
        <v>0</v>
      </c>
      <c r="Q114" s="172">
        <v>0.070930000000000007</v>
      </c>
      <c r="R114" s="172">
        <f>Q114*H114</f>
        <v>11.561590000000001</v>
      </c>
      <c r="S114" s="172">
        <v>0</v>
      </c>
      <c r="T114" s="173">
        <f>S114*H114</f>
        <v>0</v>
      </c>
      <c r="AR114" s="17" t="s">
        <v>133</v>
      </c>
      <c r="AT114" s="17" t="s">
        <v>128</v>
      </c>
      <c r="AU114" s="17" t="s">
        <v>83</v>
      </c>
      <c r="AY114" s="17" t="s">
        <v>125</v>
      </c>
      <c r="BE114" s="174">
        <f>IF(N114="základní",J114,0)</f>
        <v>0</v>
      </c>
      <c r="BF114" s="174">
        <f>IF(N114="snížená",J114,0)</f>
        <v>0</v>
      </c>
      <c r="BG114" s="174">
        <f>IF(N114="zákl. přenesená",J114,0)</f>
        <v>0</v>
      </c>
      <c r="BH114" s="174">
        <f>IF(N114="sníž. přenesená",J114,0)</f>
        <v>0</v>
      </c>
      <c r="BI114" s="174">
        <f>IF(N114="nulová",J114,0)</f>
        <v>0</v>
      </c>
      <c r="BJ114" s="17" t="s">
        <v>81</v>
      </c>
      <c r="BK114" s="174">
        <f>ROUND(I114*H114,2)</f>
        <v>0</v>
      </c>
      <c r="BL114" s="17" t="s">
        <v>133</v>
      </c>
      <c r="BM114" s="17" t="s">
        <v>270</v>
      </c>
    </row>
    <row r="115" s="1" customFormat="1">
      <c r="B115" s="35"/>
      <c r="D115" s="175" t="s">
        <v>141</v>
      </c>
      <c r="F115" s="176" t="s">
        <v>189</v>
      </c>
      <c r="I115" s="108"/>
      <c r="L115" s="35"/>
      <c r="M115" s="177"/>
      <c r="N115" s="65"/>
      <c r="O115" s="65"/>
      <c r="P115" s="65"/>
      <c r="Q115" s="65"/>
      <c r="R115" s="65"/>
      <c r="S115" s="65"/>
      <c r="T115" s="66"/>
      <c r="AT115" s="17" t="s">
        <v>141</v>
      </c>
      <c r="AU115" s="17" t="s">
        <v>83</v>
      </c>
    </row>
    <row r="116" s="10" customFormat="1" ht="22.8" customHeight="1">
      <c r="B116" s="149"/>
      <c r="D116" s="150" t="s">
        <v>72</v>
      </c>
      <c r="E116" s="160" t="s">
        <v>190</v>
      </c>
      <c r="F116" s="160" t="s">
        <v>191</v>
      </c>
      <c r="I116" s="152"/>
      <c r="J116" s="161">
        <f>BK116</f>
        <v>0</v>
      </c>
      <c r="L116" s="149"/>
      <c r="M116" s="154"/>
      <c r="N116" s="155"/>
      <c r="O116" s="155"/>
      <c r="P116" s="156">
        <f>SUM(P117:P133)</f>
        <v>0</v>
      </c>
      <c r="Q116" s="155"/>
      <c r="R116" s="156">
        <f>SUM(R117:R133)</f>
        <v>0</v>
      </c>
      <c r="S116" s="155"/>
      <c r="T116" s="157">
        <f>SUM(T117:T133)</f>
        <v>0</v>
      </c>
      <c r="AR116" s="150" t="s">
        <v>81</v>
      </c>
      <c r="AT116" s="158" t="s">
        <v>72</v>
      </c>
      <c r="AU116" s="158" t="s">
        <v>81</v>
      </c>
      <c r="AY116" s="150" t="s">
        <v>125</v>
      </c>
      <c r="BK116" s="159">
        <f>SUM(BK117:BK133)</f>
        <v>0</v>
      </c>
    </row>
    <row r="117" s="1" customFormat="1" ht="22.5" customHeight="1">
      <c r="B117" s="162"/>
      <c r="C117" s="163" t="s">
        <v>192</v>
      </c>
      <c r="D117" s="163" t="s">
        <v>128</v>
      </c>
      <c r="E117" s="164" t="s">
        <v>193</v>
      </c>
      <c r="F117" s="165" t="s">
        <v>194</v>
      </c>
      <c r="G117" s="166" t="s">
        <v>195</v>
      </c>
      <c r="H117" s="167">
        <v>4.2750000000000004</v>
      </c>
      <c r="I117" s="168"/>
      <c r="J117" s="169">
        <f>ROUND(I117*H117,2)</f>
        <v>0</v>
      </c>
      <c r="K117" s="165" t="s">
        <v>132</v>
      </c>
      <c r="L117" s="35"/>
      <c r="M117" s="170" t="s">
        <v>3</v>
      </c>
      <c r="N117" s="171" t="s">
        <v>44</v>
      </c>
      <c r="O117" s="65"/>
      <c r="P117" s="172">
        <f>O117*H117</f>
        <v>0</v>
      </c>
      <c r="Q117" s="172">
        <v>0</v>
      </c>
      <c r="R117" s="172">
        <f>Q117*H117</f>
        <v>0</v>
      </c>
      <c r="S117" s="172">
        <v>0</v>
      </c>
      <c r="T117" s="173">
        <f>S117*H117</f>
        <v>0</v>
      </c>
      <c r="AR117" s="17" t="s">
        <v>133</v>
      </c>
      <c r="AT117" s="17" t="s">
        <v>128</v>
      </c>
      <c r="AU117" s="17" t="s">
        <v>83</v>
      </c>
      <c r="AY117" s="17" t="s">
        <v>125</v>
      </c>
      <c r="BE117" s="174">
        <f>IF(N117="základní",J117,0)</f>
        <v>0</v>
      </c>
      <c r="BF117" s="174">
        <f>IF(N117="snížená",J117,0)</f>
        <v>0</v>
      </c>
      <c r="BG117" s="174">
        <f>IF(N117="zákl. přenesená",J117,0)</f>
        <v>0</v>
      </c>
      <c r="BH117" s="174">
        <f>IF(N117="sníž. přenesená",J117,0)</f>
        <v>0</v>
      </c>
      <c r="BI117" s="174">
        <f>IF(N117="nulová",J117,0)</f>
        <v>0</v>
      </c>
      <c r="BJ117" s="17" t="s">
        <v>81</v>
      </c>
      <c r="BK117" s="174">
        <f>ROUND(I117*H117,2)</f>
        <v>0</v>
      </c>
      <c r="BL117" s="17" t="s">
        <v>133</v>
      </c>
      <c r="BM117" s="17" t="s">
        <v>271</v>
      </c>
    </row>
    <row r="118" s="1" customFormat="1">
      <c r="B118" s="35"/>
      <c r="D118" s="175" t="s">
        <v>139</v>
      </c>
      <c r="F118" s="176" t="s">
        <v>197</v>
      </c>
      <c r="I118" s="108"/>
      <c r="L118" s="35"/>
      <c r="M118" s="177"/>
      <c r="N118" s="65"/>
      <c r="O118" s="65"/>
      <c r="P118" s="65"/>
      <c r="Q118" s="65"/>
      <c r="R118" s="65"/>
      <c r="S118" s="65"/>
      <c r="T118" s="66"/>
      <c r="AT118" s="17" t="s">
        <v>139</v>
      </c>
      <c r="AU118" s="17" t="s">
        <v>83</v>
      </c>
    </row>
    <row r="119" s="11" customFormat="1">
      <c r="B119" s="178"/>
      <c r="D119" s="175" t="s">
        <v>157</v>
      </c>
      <c r="E119" s="179" t="s">
        <v>3</v>
      </c>
      <c r="F119" s="180" t="s">
        <v>272</v>
      </c>
      <c r="H119" s="181">
        <v>3.4980000000000002</v>
      </c>
      <c r="I119" s="182"/>
      <c r="L119" s="178"/>
      <c r="M119" s="183"/>
      <c r="N119" s="184"/>
      <c r="O119" s="184"/>
      <c r="P119" s="184"/>
      <c r="Q119" s="184"/>
      <c r="R119" s="184"/>
      <c r="S119" s="184"/>
      <c r="T119" s="185"/>
      <c r="AT119" s="179" t="s">
        <v>157</v>
      </c>
      <c r="AU119" s="179" t="s">
        <v>83</v>
      </c>
      <c r="AV119" s="11" t="s">
        <v>83</v>
      </c>
      <c r="AW119" s="11" t="s">
        <v>34</v>
      </c>
      <c r="AX119" s="11" t="s">
        <v>73</v>
      </c>
      <c r="AY119" s="179" t="s">
        <v>125</v>
      </c>
    </row>
    <row r="120" s="11" customFormat="1">
      <c r="B120" s="178"/>
      <c r="D120" s="175" t="s">
        <v>157</v>
      </c>
      <c r="E120" s="179" t="s">
        <v>3</v>
      </c>
      <c r="F120" s="180" t="s">
        <v>273</v>
      </c>
      <c r="H120" s="181">
        <v>0.77700000000000002</v>
      </c>
      <c r="I120" s="182"/>
      <c r="L120" s="178"/>
      <c r="M120" s="183"/>
      <c r="N120" s="184"/>
      <c r="O120" s="184"/>
      <c r="P120" s="184"/>
      <c r="Q120" s="184"/>
      <c r="R120" s="184"/>
      <c r="S120" s="184"/>
      <c r="T120" s="185"/>
      <c r="AT120" s="179" t="s">
        <v>157</v>
      </c>
      <c r="AU120" s="179" t="s">
        <v>83</v>
      </c>
      <c r="AV120" s="11" t="s">
        <v>83</v>
      </c>
      <c r="AW120" s="11" t="s">
        <v>34</v>
      </c>
      <c r="AX120" s="11" t="s">
        <v>73</v>
      </c>
      <c r="AY120" s="179" t="s">
        <v>125</v>
      </c>
    </row>
    <row r="121" s="12" customFormat="1">
      <c r="B121" s="186"/>
      <c r="D121" s="175" t="s">
        <v>157</v>
      </c>
      <c r="E121" s="187" t="s">
        <v>3</v>
      </c>
      <c r="F121" s="188" t="s">
        <v>160</v>
      </c>
      <c r="H121" s="189">
        <v>4.2750000000000004</v>
      </c>
      <c r="I121" s="190"/>
      <c r="L121" s="186"/>
      <c r="M121" s="191"/>
      <c r="N121" s="192"/>
      <c r="O121" s="192"/>
      <c r="P121" s="192"/>
      <c r="Q121" s="192"/>
      <c r="R121" s="192"/>
      <c r="S121" s="192"/>
      <c r="T121" s="193"/>
      <c r="AT121" s="187" t="s">
        <v>157</v>
      </c>
      <c r="AU121" s="187" t="s">
        <v>83</v>
      </c>
      <c r="AV121" s="12" t="s">
        <v>133</v>
      </c>
      <c r="AW121" s="12" t="s">
        <v>34</v>
      </c>
      <c r="AX121" s="12" t="s">
        <v>81</v>
      </c>
      <c r="AY121" s="187" t="s">
        <v>125</v>
      </c>
    </row>
    <row r="122" s="1" customFormat="1" ht="22.5" customHeight="1">
      <c r="B122" s="162"/>
      <c r="C122" s="163" t="s">
        <v>200</v>
      </c>
      <c r="D122" s="163" t="s">
        <v>128</v>
      </c>
      <c r="E122" s="164" t="s">
        <v>201</v>
      </c>
      <c r="F122" s="165" t="s">
        <v>202</v>
      </c>
      <c r="G122" s="166" t="s">
        <v>195</v>
      </c>
      <c r="H122" s="167">
        <v>4.2750000000000004</v>
      </c>
      <c r="I122" s="168"/>
      <c r="J122" s="169">
        <f>ROUND(I122*H122,2)</f>
        <v>0</v>
      </c>
      <c r="K122" s="165" t="s">
        <v>132</v>
      </c>
      <c r="L122" s="35"/>
      <c r="M122" s="170" t="s">
        <v>3</v>
      </c>
      <c r="N122" s="171" t="s">
        <v>44</v>
      </c>
      <c r="O122" s="65"/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AR122" s="17" t="s">
        <v>133</v>
      </c>
      <c r="AT122" s="17" t="s">
        <v>128</v>
      </c>
      <c r="AU122" s="17" t="s">
        <v>83</v>
      </c>
      <c r="AY122" s="17" t="s">
        <v>125</v>
      </c>
      <c r="BE122" s="174">
        <f>IF(N122="základní",J122,0)</f>
        <v>0</v>
      </c>
      <c r="BF122" s="174">
        <f>IF(N122="snížená",J122,0)</f>
        <v>0</v>
      </c>
      <c r="BG122" s="174">
        <f>IF(N122="zákl. přenesená",J122,0)</f>
        <v>0</v>
      </c>
      <c r="BH122" s="174">
        <f>IF(N122="sníž. přenesená",J122,0)</f>
        <v>0</v>
      </c>
      <c r="BI122" s="174">
        <f>IF(N122="nulová",J122,0)</f>
        <v>0</v>
      </c>
      <c r="BJ122" s="17" t="s">
        <v>81</v>
      </c>
      <c r="BK122" s="174">
        <f>ROUND(I122*H122,2)</f>
        <v>0</v>
      </c>
      <c r="BL122" s="17" t="s">
        <v>133</v>
      </c>
      <c r="BM122" s="17" t="s">
        <v>274</v>
      </c>
    </row>
    <row r="123" s="1" customFormat="1">
      <c r="B123" s="35"/>
      <c r="D123" s="175" t="s">
        <v>139</v>
      </c>
      <c r="F123" s="176" t="s">
        <v>204</v>
      </c>
      <c r="I123" s="108"/>
      <c r="L123" s="35"/>
      <c r="M123" s="177"/>
      <c r="N123" s="65"/>
      <c r="O123" s="65"/>
      <c r="P123" s="65"/>
      <c r="Q123" s="65"/>
      <c r="R123" s="65"/>
      <c r="S123" s="65"/>
      <c r="T123" s="66"/>
      <c r="AT123" s="17" t="s">
        <v>139</v>
      </c>
      <c r="AU123" s="17" t="s">
        <v>83</v>
      </c>
    </row>
    <row r="124" s="1" customFormat="1" ht="16.5" customHeight="1">
      <c r="B124" s="162"/>
      <c r="C124" s="163" t="s">
        <v>205</v>
      </c>
      <c r="D124" s="163" t="s">
        <v>128</v>
      </c>
      <c r="E124" s="164" t="s">
        <v>206</v>
      </c>
      <c r="F124" s="165" t="s">
        <v>207</v>
      </c>
      <c r="G124" s="166" t="s">
        <v>195</v>
      </c>
      <c r="H124" s="167">
        <v>4.2750000000000004</v>
      </c>
      <c r="I124" s="168"/>
      <c r="J124" s="169">
        <f>ROUND(I124*H124,2)</f>
        <v>0</v>
      </c>
      <c r="K124" s="165" t="s">
        <v>132</v>
      </c>
      <c r="L124" s="35"/>
      <c r="M124" s="170" t="s">
        <v>3</v>
      </c>
      <c r="N124" s="171" t="s">
        <v>44</v>
      </c>
      <c r="O124" s="65"/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AR124" s="17" t="s">
        <v>133</v>
      </c>
      <c r="AT124" s="17" t="s">
        <v>128</v>
      </c>
      <c r="AU124" s="17" t="s">
        <v>83</v>
      </c>
      <c r="AY124" s="17" t="s">
        <v>125</v>
      </c>
      <c r="BE124" s="174">
        <f>IF(N124="základní",J124,0)</f>
        <v>0</v>
      </c>
      <c r="BF124" s="174">
        <f>IF(N124="snížená",J124,0)</f>
        <v>0</v>
      </c>
      <c r="BG124" s="174">
        <f>IF(N124="zákl. přenesená",J124,0)</f>
        <v>0</v>
      </c>
      <c r="BH124" s="174">
        <f>IF(N124="sníž. přenesená",J124,0)</f>
        <v>0</v>
      </c>
      <c r="BI124" s="174">
        <f>IF(N124="nulová",J124,0)</f>
        <v>0</v>
      </c>
      <c r="BJ124" s="17" t="s">
        <v>81</v>
      </c>
      <c r="BK124" s="174">
        <f>ROUND(I124*H124,2)</f>
        <v>0</v>
      </c>
      <c r="BL124" s="17" t="s">
        <v>133</v>
      </c>
      <c r="BM124" s="17" t="s">
        <v>275</v>
      </c>
    </row>
    <row r="125" s="1" customFormat="1">
      <c r="B125" s="35"/>
      <c r="D125" s="175" t="s">
        <v>139</v>
      </c>
      <c r="F125" s="176" t="s">
        <v>209</v>
      </c>
      <c r="I125" s="108"/>
      <c r="L125" s="35"/>
      <c r="M125" s="177"/>
      <c r="N125" s="65"/>
      <c r="O125" s="65"/>
      <c r="P125" s="65"/>
      <c r="Q125" s="65"/>
      <c r="R125" s="65"/>
      <c r="S125" s="65"/>
      <c r="T125" s="66"/>
      <c r="AT125" s="17" t="s">
        <v>139</v>
      </c>
      <c r="AU125" s="17" t="s">
        <v>83</v>
      </c>
    </row>
    <row r="126" s="1" customFormat="1" ht="22.5" customHeight="1">
      <c r="B126" s="162"/>
      <c r="C126" s="163" t="s">
        <v>210</v>
      </c>
      <c r="D126" s="163" t="s">
        <v>128</v>
      </c>
      <c r="E126" s="164" t="s">
        <v>211</v>
      </c>
      <c r="F126" s="165" t="s">
        <v>212</v>
      </c>
      <c r="G126" s="166" t="s">
        <v>195</v>
      </c>
      <c r="H126" s="167">
        <v>85.513000000000005</v>
      </c>
      <c r="I126" s="168"/>
      <c r="J126" s="169">
        <f>ROUND(I126*H126,2)</f>
        <v>0</v>
      </c>
      <c r="K126" s="165" t="s">
        <v>132</v>
      </c>
      <c r="L126" s="35"/>
      <c r="M126" s="170" t="s">
        <v>3</v>
      </c>
      <c r="N126" s="171" t="s">
        <v>44</v>
      </c>
      <c r="O126" s="65"/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AR126" s="17" t="s">
        <v>133</v>
      </c>
      <c r="AT126" s="17" t="s">
        <v>128</v>
      </c>
      <c r="AU126" s="17" t="s">
        <v>83</v>
      </c>
      <c r="AY126" s="17" t="s">
        <v>125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7" t="s">
        <v>81</v>
      </c>
      <c r="BK126" s="174">
        <f>ROUND(I126*H126,2)</f>
        <v>0</v>
      </c>
      <c r="BL126" s="17" t="s">
        <v>133</v>
      </c>
      <c r="BM126" s="17" t="s">
        <v>276</v>
      </c>
    </row>
    <row r="127" s="1" customFormat="1">
      <c r="B127" s="35"/>
      <c r="D127" s="175" t="s">
        <v>139</v>
      </c>
      <c r="F127" s="176" t="s">
        <v>214</v>
      </c>
      <c r="I127" s="108"/>
      <c r="L127" s="35"/>
      <c r="M127" s="177"/>
      <c r="N127" s="65"/>
      <c r="O127" s="65"/>
      <c r="P127" s="65"/>
      <c r="Q127" s="65"/>
      <c r="R127" s="65"/>
      <c r="S127" s="65"/>
      <c r="T127" s="66"/>
      <c r="AT127" s="17" t="s">
        <v>139</v>
      </c>
      <c r="AU127" s="17" t="s">
        <v>83</v>
      </c>
    </row>
    <row r="128" s="1" customFormat="1">
      <c r="B128" s="35"/>
      <c r="D128" s="175" t="s">
        <v>141</v>
      </c>
      <c r="F128" s="176" t="s">
        <v>277</v>
      </c>
      <c r="I128" s="108"/>
      <c r="L128" s="35"/>
      <c r="M128" s="177"/>
      <c r="N128" s="65"/>
      <c r="O128" s="65"/>
      <c r="P128" s="65"/>
      <c r="Q128" s="65"/>
      <c r="R128" s="65"/>
      <c r="S128" s="65"/>
      <c r="T128" s="66"/>
      <c r="AT128" s="17" t="s">
        <v>141</v>
      </c>
      <c r="AU128" s="17" t="s">
        <v>83</v>
      </c>
    </row>
    <row r="129" s="11" customFormat="1">
      <c r="B129" s="178"/>
      <c r="D129" s="175" t="s">
        <v>157</v>
      </c>
      <c r="E129" s="179" t="s">
        <v>3</v>
      </c>
      <c r="F129" s="180" t="s">
        <v>278</v>
      </c>
      <c r="H129" s="181">
        <v>69.965000000000003</v>
      </c>
      <c r="I129" s="182"/>
      <c r="L129" s="178"/>
      <c r="M129" s="183"/>
      <c r="N129" s="184"/>
      <c r="O129" s="184"/>
      <c r="P129" s="184"/>
      <c r="Q129" s="184"/>
      <c r="R129" s="184"/>
      <c r="S129" s="184"/>
      <c r="T129" s="185"/>
      <c r="AT129" s="179" t="s">
        <v>157</v>
      </c>
      <c r="AU129" s="179" t="s">
        <v>83</v>
      </c>
      <c r="AV129" s="11" t="s">
        <v>83</v>
      </c>
      <c r="AW129" s="11" t="s">
        <v>34</v>
      </c>
      <c r="AX129" s="11" t="s">
        <v>73</v>
      </c>
      <c r="AY129" s="179" t="s">
        <v>125</v>
      </c>
    </row>
    <row r="130" s="11" customFormat="1">
      <c r="B130" s="178"/>
      <c r="D130" s="175" t="s">
        <v>157</v>
      </c>
      <c r="E130" s="179" t="s">
        <v>3</v>
      </c>
      <c r="F130" s="180" t="s">
        <v>279</v>
      </c>
      <c r="H130" s="181">
        <v>15.548</v>
      </c>
      <c r="I130" s="182"/>
      <c r="L130" s="178"/>
      <c r="M130" s="183"/>
      <c r="N130" s="184"/>
      <c r="O130" s="184"/>
      <c r="P130" s="184"/>
      <c r="Q130" s="184"/>
      <c r="R130" s="184"/>
      <c r="S130" s="184"/>
      <c r="T130" s="185"/>
      <c r="AT130" s="179" t="s">
        <v>157</v>
      </c>
      <c r="AU130" s="179" t="s">
        <v>83</v>
      </c>
      <c r="AV130" s="11" t="s">
        <v>83</v>
      </c>
      <c r="AW130" s="11" t="s">
        <v>34</v>
      </c>
      <c r="AX130" s="11" t="s">
        <v>73</v>
      </c>
      <c r="AY130" s="179" t="s">
        <v>125</v>
      </c>
    </row>
    <row r="131" s="12" customFormat="1">
      <c r="B131" s="186"/>
      <c r="D131" s="175" t="s">
        <v>157</v>
      </c>
      <c r="E131" s="187" t="s">
        <v>3</v>
      </c>
      <c r="F131" s="188" t="s">
        <v>160</v>
      </c>
      <c r="H131" s="189">
        <v>85.513000000000005</v>
      </c>
      <c r="I131" s="190"/>
      <c r="L131" s="186"/>
      <c r="M131" s="191"/>
      <c r="N131" s="192"/>
      <c r="O131" s="192"/>
      <c r="P131" s="192"/>
      <c r="Q131" s="192"/>
      <c r="R131" s="192"/>
      <c r="S131" s="192"/>
      <c r="T131" s="193"/>
      <c r="AT131" s="187" t="s">
        <v>157</v>
      </c>
      <c r="AU131" s="187" t="s">
        <v>83</v>
      </c>
      <c r="AV131" s="12" t="s">
        <v>133</v>
      </c>
      <c r="AW131" s="12" t="s">
        <v>34</v>
      </c>
      <c r="AX131" s="12" t="s">
        <v>81</v>
      </c>
      <c r="AY131" s="187" t="s">
        <v>125</v>
      </c>
    </row>
    <row r="132" s="1" customFormat="1" ht="22.5" customHeight="1">
      <c r="B132" s="162"/>
      <c r="C132" s="163" t="s">
        <v>9</v>
      </c>
      <c r="D132" s="163" t="s">
        <v>128</v>
      </c>
      <c r="E132" s="164" t="s">
        <v>218</v>
      </c>
      <c r="F132" s="165" t="s">
        <v>219</v>
      </c>
      <c r="G132" s="166" t="s">
        <v>195</v>
      </c>
      <c r="H132" s="167">
        <v>4.2750000000000004</v>
      </c>
      <c r="I132" s="168"/>
      <c r="J132" s="169">
        <f>ROUND(I132*H132,2)</f>
        <v>0</v>
      </c>
      <c r="K132" s="165" t="s">
        <v>132</v>
      </c>
      <c r="L132" s="35"/>
      <c r="M132" s="170" t="s">
        <v>3</v>
      </c>
      <c r="N132" s="171" t="s">
        <v>44</v>
      </c>
      <c r="O132" s="65"/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AR132" s="17" t="s">
        <v>133</v>
      </c>
      <c r="AT132" s="17" t="s">
        <v>128</v>
      </c>
      <c r="AU132" s="17" t="s">
        <v>83</v>
      </c>
      <c r="AY132" s="17" t="s">
        <v>125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7" t="s">
        <v>81</v>
      </c>
      <c r="BK132" s="174">
        <f>ROUND(I132*H132,2)</f>
        <v>0</v>
      </c>
      <c r="BL132" s="17" t="s">
        <v>133</v>
      </c>
      <c r="BM132" s="17" t="s">
        <v>280</v>
      </c>
    </row>
    <row r="133" s="1" customFormat="1">
      <c r="B133" s="35"/>
      <c r="D133" s="175" t="s">
        <v>139</v>
      </c>
      <c r="F133" s="176" t="s">
        <v>221</v>
      </c>
      <c r="I133" s="108"/>
      <c r="L133" s="35"/>
      <c r="M133" s="177"/>
      <c r="N133" s="65"/>
      <c r="O133" s="65"/>
      <c r="P133" s="65"/>
      <c r="Q133" s="65"/>
      <c r="R133" s="65"/>
      <c r="S133" s="65"/>
      <c r="T133" s="66"/>
      <c r="AT133" s="17" t="s">
        <v>139</v>
      </c>
      <c r="AU133" s="17" t="s">
        <v>83</v>
      </c>
    </row>
    <row r="134" s="10" customFormat="1" ht="22.8" customHeight="1">
      <c r="B134" s="149"/>
      <c r="D134" s="150" t="s">
        <v>72</v>
      </c>
      <c r="E134" s="160" t="s">
        <v>222</v>
      </c>
      <c r="F134" s="160" t="s">
        <v>223</v>
      </c>
      <c r="I134" s="152"/>
      <c r="J134" s="161">
        <f>BK134</f>
        <v>0</v>
      </c>
      <c r="L134" s="149"/>
      <c r="M134" s="154"/>
      <c r="N134" s="155"/>
      <c r="O134" s="155"/>
      <c r="P134" s="156">
        <f>P135</f>
        <v>0</v>
      </c>
      <c r="Q134" s="155"/>
      <c r="R134" s="156">
        <f>R135</f>
        <v>0</v>
      </c>
      <c r="S134" s="155"/>
      <c r="T134" s="157">
        <f>T135</f>
        <v>0</v>
      </c>
      <c r="AR134" s="150" t="s">
        <v>81</v>
      </c>
      <c r="AT134" s="158" t="s">
        <v>72</v>
      </c>
      <c r="AU134" s="158" t="s">
        <v>81</v>
      </c>
      <c r="AY134" s="150" t="s">
        <v>125</v>
      </c>
      <c r="BK134" s="159">
        <f>BK135</f>
        <v>0</v>
      </c>
    </row>
    <row r="135" s="1" customFormat="1" ht="16.5" customHeight="1">
      <c r="B135" s="162"/>
      <c r="C135" s="163" t="s">
        <v>224</v>
      </c>
      <c r="D135" s="163" t="s">
        <v>128</v>
      </c>
      <c r="E135" s="164" t="s">
        <v>225</v>
      </c>
      <c r="F135" s="165" t="s">
        <v>226</v>
      </c>
      <c r="G135" s="166" t="s">
        <v>195</v>
      </c>
      <c r="H135" s="167">
        <v>17.931999999999999</v>
      </c>
      <c r="I135" s="168"/>
      <c r="J135" s="169">
        <f>ROUND(I135*H135,2)</f>
        <v>0</v>
      </c>
      <c r="K135" s="165" t="s">
        <v>132</v>
      </c>
      <c r="L135" s="35"/>
      <c r="M135" s="194" t="s">
        <v>3</v>
      </c>
      <c r="N135" s="195" t="s">
        <v>44</v>
      </c>
      <c r="O135" s="196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AR135" s="17" t="s">
        <v>133</v>
      </c>
      <c r="AT135" s="17" t="s">
        <v>128</v>
      </c>
      <c r="AU135" s="17" t="s">
        <v>83</v>
      </c>
      <c r="AY135" s="17" t="s">
        <v>125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7" t="s">
        <v>81</v>
      </c>
      <c r="BK135" s="174">
        <f>ROUND(I135*H135,2)</f>
        <v>0</v>
      </c>
      <c r="BL135" s="17" t="s">
        <v>133</v>
      </c>
      <c r="BM135" s="17" t="s">
        <v>281</v>
      </c>
    </row>
    <row r="136" s="1" customFormat="1" ht="6.96" customHeight="1">
      <c r="B136" s="50"/>
      <c r="C136" s="51"/>
      <c r="D136" s="51"/>
      <c r="E136" s="51"/>
      <c r="F136" s="51"/>
      <c r="G136" s="51"/>
      <c r="H136" s="51"/>
      <c r="I136" s="124"/>
      <c r="J136" s="51"/>
      <c r="K136" s="51"/>
      <c r="L136" s="35"/>
    </row>
  </sheetData>
  <autoFilter ref="C82:K13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92</v>
      </c>
    </row>
    <row r="3" ht="6.96" customHeight="1">
      <c r="B3" s="18"/>
      <c r="C3" s="19"/>
      <c r="D3" s="19"/>
      <c r="E3" s="19"/>
      <c r="F3" s="19"/>
      <c r="G3" s="19"/>
      <c r="H3" s="19"/>
      <c r="I3" s="106"/>
      <c r="J3" s="19"/>
      <c r="K3" s="19"/>
      <c r="L3" s="20"/>
      <c r="AT3" s="17" t="s">
        <v>83</v>
      </c>
    </row>
    <row r="4" ht="24.96" customHeight="1">
      <c r="B4" s="20"/>
      <c r="D4" s="21" t="s">
        <v>99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07" t="str">
        <f>'Rekapitulace stavby'!K6</f>
        <v>VD Štěchovice - oprava spárování PK</v>
      </c>
      <c r="F7" s="29"/>
      <c r="G7" s="29"/>
      <c r="H7" s="29"/>
      <c r="L7" s="20"/>
    </row>
    <row r="8" s="1" customFormat="1" ht="12" customHeight="1">
      <c r="B8" s="35"/>
      <c r="D8" s="29" t="s">
        <v>100</v>
      </c>
      <c r="I8" s="108"/>
      <c r="L8" s="35"/>
    </row>
    <row r="9" s="1" customFormat="1" ht="36.96" customHeight="1">
      <c r="B9" s="35"/>
      <c r="E9" s="56" t="s">
        <v>282</v>
      </c>
      <c r="F9" s="1"/>
      <c r="G9" s="1"/>
      <c r="H9" s="1"/>
      <c r="I9" s="108"/>
      <c r="L9" s="35"/>
    </row>
    <row r="10" s="1" customFormat="1">
      <c r="B10" s="35"/>
      <c r="I10" s="108"/>
      <c r="L10" s="35"/>
    </row>
    <row r="11" s="1" customFormat="1" ht="12" customHeight="1">
      <c r="B11" s="35"/>
      <c r="D11" s="29" t="s">
        <v>19</v>
      </c>
      <c r="F11" s="17" t="s">
        <v>20</v>
      </c>
      <c r="I11" s="109" t="s">
        <v>21</v>
      </c>
      <c r="J11" s="17" t="s">
        <v>3</v>
      </c>
      <c r="L11" s="35"/>
    </row>
    <row r="12" s="1" customFormat="1" ht="12" customHeight="1">
      <c r="B12" s="35"/>
      <c r="D12" s="29" t="s">
        <v>22</v>
      </c>
      <c r="F12" s="17" t="s">
        <v>23</v>
      </c>
      <c r="I12" s="109" t="s">
        <v>24</v>
      </c>
      <c r="J12" s="58" t="str">
        <f>'Rekapitulace stavby'!AN8</f>
        <v>25. 3. 2019</v>
      </c>
      <c r="L12" s="35"/>
    </row>
    <row r="13" s="1" customFormat="1" ht="10.8" customHeight="1">
      <c r="B13" s="35"/>
      <c r="I13" s="108"/>
      <c r="L13" s="35"/>
    </row>
    <row r="14" s="1" customFormat="1" ht="12" customHeight="1">
      <c r="B14" s="35"/>
      <c r="D14" s="29" t="s">
        <v>26</v>
      </c>
      <c r="I14" s="109" t="s">
        <v>27</v>
      </c>
      <c r="J14" s="17" t="s">
        <v>3</v>
      </c>
      <c r="L14" s="35"/>
    </row>
    <row r="15" s="1" customFormat="1" ht="18" customHeight="1">
      <c r="B15" s="35"/>
      <c r="E15" s="17" t="s">
        <v>28</v>
      </c>
      <c r="I15" s="109" t="s">
        <v>29</v>
      </c>
      <c r="J15" s="17" t="s">
        <v>3</v>
      </c>
      <c r="L15" s="35"/>
    </row>
    <row r="16" s="1" customFormat="1" ht="6.96" customHeight="1">
      <c r="B16" s="35"/>
      <c r="I16" s="108"/>
      <c r="L16" s="35"/>
    </row>
    <row r="17" s="1" customFormat="1" ht="12" customHeight="1">
      <c r="B17" s="35"/>
      <c r="D17" s="29" t="s">
        <v>30</v>
      </c>
      <c r="I17" s="109" t="s">
        <v>27</v>
      </c>
      <c r="J17" s="30" t="str">
        <f>'Rekapitulace stavby'!AN13</f>
        <v>Vyplň údaj</v>
      </c>
      <c r="L17" s="35"/>
    </row>
    <row r="18" s="1" customFormat="1" ht="18" customHeight="1">
      <c r="B18" s="35"/>
      <c r="E18" s="30" t="str">
        <f>'Rekapitulace stavby'!E14</f>
        <v>Vyplň údaj</v>
      </c>
      <c r="F18" s="17"/>
      <c r="G18" s="17"/>
      <c r="H18" s="17"/>
      <c r="I18" s="109" t="s">
        <v>29</v>
      </c>
      <c r="J18" s="30" t="str">
        <f>'Rekapitulace stavby'!AN14</f>
        <v>Vyplň údaj</v>
      </c>
      <c r="L18" s="35"/>
    </row>
    <row r="19" s="1" customFormat="1" ht="6.96" customHeight="1">
      <c r="B19" s="35"/>
      <c r="I19" s="108"/>
      <c r="L19" s="35"/>
    </row>
    <row r="20" s="1" customFormat="1" ht="12" customHeight="1">
      <c r="B20" s="35"/>
      <c r="D20" s="29" t="s">
        <v>32</v>
      </c>
      <c r="I20" s="109" t="s">
        <v>27</v>
      </c>
      <c r="J20" s="17" t="s">
        <v>3</v>
      </c>
      <c r="L20" s="35"/>
    </row>
    <row r="21" s="1" customFormat="1" ht="18" customHeight="1">
      <c r="B21" s="35"/>
      <c r="E21" s="17" t="s">
        <v>33</v>
      </c>
      <c r="I21" s="109" t="s">
        <v>29</v>
      </c>
      <c r="J21" s="17" t="s">
        <v>3</v>
      </c>
      <c r="L21" s="35"/>
    </row>
    <row r="22" s="1" customFormat="1" ht="6.96" customHeight="1">
      <c r="B22" s="35"/>
      <c r="I22" s="108"/>
      <c r="L22" s="35"/>
    </row>
    <row r="23" s="1" customFormat="1" ht="12" customHeight="1">
      <c r="B23" s="35"/>
      <c r="D23" s="29" t="s">
        <v>35</v>
      </c>
      <c r="I23" s="109" t="s">
        <v>27</v>
      </c>
      <c r="J23" s="17" t="s">
        <v>3</v>
      </c>
      <c r="L23" s="35"/>
    </row>
    <row r="24" s="1" customFormat="1" ht="18" customHeight="1">
      <c r="B24" s="35"/>
      <c r="E24" s="17" t="s">
        <v>36</v>
      </c>
      <c r="I24" s="109" t="s">
        <v>29</v>
      </c>
      <c r="J24" s="17" t="s">
        <v>3</v>
      </c>
      <c r="L24" s="35"/>
    </row>
    <row r="25" s="1" customFormat="1" ht="6.96" customHeight="1">
      <c r="B25" s="35"/>
      <c r="I25" s="108"/>
      <c r="L25" s="35"/>
    </row>
    <row r="26" s="1" customFormat="1" ht="12" customHeight="1">
      <c r="B26" s="35"/>
      <c r="D26" s="29" t="s">
        <v>37</v>
      </c>
      <c r="I26" s="108"/>
      <c r="L26" s="35"/>
    </row>
    <row r="27" s="6" customFormat="1" ht="16.5" customHeight="1">
      <c r="B27" s="110"/>
      <c r="E27" s="33" t="s">
        <v>3</v>
      </c>
      <c r="F27" s="33"/>
      <c r="G27" s="33"/>
      <c r="H27" s="33"/>
      <c r="I27" s="111"/>
      <c r="L27" s="110"/>
    </row>
    <row r="28" s="1" customFormat="1" ht="6.96" customHeight="1">
      <c r="B28" s="35"/>
      <c r="I28" s="108"/>
      <c r="L28" s="35"/>
    </row>
    <row r="29" s="1" customFormat="1" ht="6.96" customHeight="1">
      <c r="B29" s="35"/>
      <c r="D29" s="61"/>
      <c r="E29" s="61"/>
      <c r="F29" s="61"/>
      <c r="G29" s="61"/>
      <c r="H29" s="61"/>
      <c r="I29" s="112"/>
      <c r="J29" s="61"/>
      <c r="K29" s="61"/>
      <c r="L29" s="35"/>
    </row>
    <row r="30" s="1" customFormat="1" ht="25.44" customHeight="1">
      <c r="B30" s="35"/>
      <c r="D30" s="113" t="s">
        <v>39</v>
      </c>
      <c r="I30" s="108"/>
      <c r="J30" s="81">
        <f>ROUND(J83, 2)</f>
        <v>0</v>
      </c>
      <c r="L30" s="35"/>
    </row>
    <row r="31" s="1" customFormat="1" ht="6.96" customHeight="1">
      <c r="B31" s="35"/>
      <c r="D31" s="61"/>
      <c r="E31" s="61"/>
      <c r="F31" s="61"/>
      <c r="G31" s="61"/>
      <c r="H31" s="61"/>
      <c r="I31" s="112"/>
      <c r="J31" s="61"/>
      <c r="K31" s="61"/>
      <c r="L31" s="35"/>
    </row>
    <row r="32" s="1" customFormat="1" ht="14.4" customHeight="1">
      <c r="B32" s="35"/>
      <c r="F32" s="39" t="s">
        <v>41</v>
      </c>
      <c r="I32" s="114" t="s">
        <v>40</v>
      </c>
      <c r="J32" s="39" t="s">
        <v>42</v>
      </c>
      <c r="L32" s="35"/>
    </row>
    <row r="33" s="1" customFormat="1" ht="14.4" customHeight="1">
      <c r="B33" s="35"/>
      <c r="D33" s="29" t="s">
        <v>43</v>
      </c>
      <c r="E33" s="29" t="s">
        <v>44</v>
      </c>
      <c r="F33" s="115">
        <f>ROUND((SUM(BE83:BE128)),  2)</f>
        <v>0</v>
      </c>
      <c r="I33" s="116">
        <v>0.20999999999999999</v>
      </c>
      <c r="J33" s="115">
        <f>ROUND(((SUM(BE83:BE128))*I33),  2)</f>
        <v>0</v>
      </c>
      <c r="L33" s="35"/>
    </row>
    <row r="34" s="1" customFormat="1" ht="14.4" customHeight="1">
      <c r="B34" s="35"/>
      <c r="E34" s="29" t="s">
        <v>45</v>
      </c>
      <c r="F34" s="115">
        <f>ROUND((SUM(BF83:BF128)),  2)</f>
        <v>0</v>
      </c>
      <c r="I34" s="116">
        <v>0.14999999999999999</v>
      </c>
      <c r="J34" s="115">
        <f>ROUND(((SUM(BF83:BF128))*I34),  2)</f>
        <v>0</v>
      </c>
      <c r="L34" s="35"/>
    </row>
    <row r="35" hidden="1" s="1" customFormat="1" ht="14.4" customHeight="1">
      <c r="B35" s="35"/>
      <c r="E35" s="29" t="s">
        <v>46</v>
      </c>
      <c r="F35" s="115">
        <f>ROUND((SUM(BG83:BG128)),  2)</f>
        <v>0</v>
      </c>
      <c r="I35" s="116">
        <v>0.20999999999999999</v>
      </c>
      <c r="J35" s="115">
        <f>0</f>
        <v>0</v>
      </c>
      <c r="L35" s="35"/>
    </row>
    <row r="36" hidden="1" s="1" customFormat="1" ht="14.4" customHeight="1">
      <c r="B36" s="35"/>
      <c r="E36" s="29" t="s">
        <v>47</v>
      </c>
      <c r="F36" s="115">
        <f>ROUND((SUM(BH83:BH128)),  2)</f>
        <v>0</v>
      </c>
      <c r="I36" s="116">
        <v>0.14999999999999999</v>
      </c>
      <c r="J36" s="115">
        <f>0</f>
        <v>0</v>
      </c>
      <c r="L36" s="35"/>
    </row>
    <row r="37" hidden="1" s="1" customFormat="1" ht="14.4" customHeight="1">
      <c r="B37" s="35"/>
      <c r="E37" s="29" t="s">
        <v>48</v>
      </c>
      <c r="F37" s="115">
        <f>ROUND((SUM(BI83:BI128)),  2)</f>
        <v>0</v>
      </c>
      <c r="I37" s="116">
        <v>0</v>
      </c>
      <c r="J37" s="115">
        <f>0</f>
        <v>0</v>
      </c>
      <c r="L37" s="35"/>
    </row>
    <row r="38" s="1" customFormat="1" ht="6.96" customHeight="1">
      <c r="B38" s="35"/>
      <c r="I38" s="108"/>
      <c r="L38" s="35"/>
    </row>
    <row r="39" s="1" customFormat="1" ht="25.44" customHeight="1">
      <c r="B39" s="35"/>
      <c r="C39" s="117"/>
      <c r="D39" s="118" t="s">
        <v>49</v>
      </c>
      <c r="E39" s="69"/>
      <c r="F39" s="69"/>
      <c r="G39" s="119" t="s">
        <v>50</v>
      </c>
      <c r="H39" s="120" t="s">
        <v>51</v>
      </c>
      <c r="I39" s="121"/>
      <c r="J39" s="122">
        <f>SUM(J30:J37)</f>
        <v>0</v>
      </c>
      <c r="K39" s="123"/>
      <c r="L39" s="35"/>
    </row>
    <row r="40" s="1" customFormat="1" ht="14.4" customHeight="1">
      <c r="B40" s="50"/>
      <c r="C40" s="51"/>
      <c r="D40" s="51"/>
      <c r="E40" s="51"/>
      <c r="F40" s="51"/>
      <c r="G40" s="51"/>
      <c r="H40" s="51"/>
      <c r="I40" s="124"/>
      <c r="J40" s="51"/>
      <c r="K40" s="51"/>
      <c r="L40" s="35"/>
    </row>
    <row r="44" s="1" customFormat="1" ht="6.96" customHeight="1">
      <c r="B44" s="52"/>
      <c r="C44" s="53"/>
      <c r="D44" s="53"/>
      <c r="E44" s="53"/>
      <c r="F44" s="53"/>
      <c r="G44" s="53"/>
      <c r="H44" s="53"/>
      <c r="I44" s="125"/>
      <c r="J44" s="53"/>
      <c r="K44" s="53"/>
      <c r="L44" s="35"/>
    </row>
    <row r="45" s="1" customFormat="1" ht="24.96" customHeight="1">
      <c r="B45" s="35"/>
      <c r="C45" s="21" t="s">
        <v>102</v>
      </c>
      <c r="I45" s="108"/>
      <c r="L45" s="35"/>
    </row>
    <row r="46" s="1" customFormat="1" ht="6.96" customHeight="1">
      <c r="B46" s="35"/>
      <c r="I46" s="108"/>
      <c r="L46" s="35"/>
    </row>
    <row r="47" s="1" customFormat="1" ht="12" customHeight="1">
      <c r="B47" s="35"/>
      <c r="C47" s="29" t="s">
        <v>17</v>
      </c>
      <c r="I47" s="108"/>
      <c r="L47" s="35"/>
    </row>
    <row r="48" s="1" customFormat="1" ht="16.5" customHeight="1">
      <c r="B48" s="35"/>
      <c r="E48" s="107" t="str">
        <f>E7</f>
        <v>VD Štěchovice - oprava spárování PK</v>
      </c>
      <c r="F48" s="29"/>
      <c r="G48" s="29"/>
      <c r="H48" s="29"/>
      <c r="I48" s="108"/>
      <c r="L48" s="35"/>
    </row>
    <row r="49" s="1" customFormat="1" ht="12" customHeight="1">
      <c r="B49" s="35"/>
      <c r="C49" s="29" t="s">
        <v>100</v>
      </c>
      <c r="I49" s="108"/>
      <c r="L49" s="35"/>
    </row>
    <row r="50" s="1" customFormat="1" ht="16.5" customHeight="1">
      <c r="B50" s="35"/>
      <c r="E50" s="56" t="str">
        <f>E9</f>
        <v>SO04 - očištění pochozí plochy u levé zdi PK, oprava první podélné spáry</v>
      </c>
      <c r="F50" s="1"/>
      <c r="G50" s="1"/>
      <c r="H50" s="1"/>
      <c r="I50" s="108"/>
      <c r="L50" s="35"/>
    </row>
    <row r="51" s="1" customFormat="1" ht="6.96" customHeight="1">
      <c r="B51" s="35"/>
      <c r="I51" s="108"/>
      <c r="L51" s="35"/>
    </row>
    <row r="52" s="1" customFormat="1" ht="12" customHeight="1">
      <c r="B52" s="35"/>
      <c r="C52" s="29" t="s">
        <v>22</v>
      </c>
      <c r="F52" s="17" t="str">
        <f>F12</f>
        <v>Štěchovice</v>
      </c>
      <c r="I52" s="109" t="s">
        <v>24</v>
      </c>
      <c r="J52" s="58" t="str">
        <f>IF(J12="","",J12)</f>
        <v>25. 3. 2019</v>
      </c>
      <c r="L52" s="35"/>
    </row>
    <row r="53" s="1" customFormat="1" ht="6.96" customHeight="1">
      <c r="B53" s="35"/>
      <c r="I53" s="108"/>
      <c r="L53" s="35"/>
    </row>
    <row r="54" s="1" customFormat="1" ht="13.65" customHeight="1">
      <c r="B54" s="35"/>
      <c r="C54" s="29" t="s">
        <v>26</v>
      </c>
      <c r="F54" s="17" t="str">
        <f>E15</f>
        <v>Povodí Vltavy, s.p.</v>
      </c>
      <c r="I54" s="109" t="s">
        <v>32</v>
      </c>
      <c r="J54" s="33" t="str">
        <f>E21</f>
        <v>VODNÍ DÍLA - TBD a.s.</v>
      </c>
      <c r="L54" s="35"/>
    </row>
    <row r="55" s="1" customFormat="1" ht="13.65" customHeight="1">
      <c r="B55" s="35"/>
      <c r="C55" s="29" t="s">
        <v>30</v>
      </c>
      <c r="F55" s="17" t="str">
        <f>IF(E18="","",E18)</f>
        <v>Vyplň údaj</v>
      </c>
      <c r="I55" s="109" t="s">
        <v>35</v>
      </c>
      <c r="J55" s="33" t="str">
        <f>E24</f>
        <v>Ing. T. Klemša</v>
      </c>
      <c r="L55" s="35"/>
    </row>
    <row r="56" s="1" customFormat="1" ht="10.32" customHeight="1">
      <c r="B56" s="35"/>
      <c r="I56" s="108"/>
      <c r="L56" s="35"/>
    </row>
    <row r="57" s="1" customFormat="1" ht="29.28" customHeight="1">
      <c r="B57" s="35"/>
      <c r="C57" s="126" t="s">
        <v>103</v>
      </c>
      <c r="D57" s="117"/>
      <c r="E57" s="117"/>
      <c r="F57" s="117"/>
      <c r="G57" s="117"/>
      <c r="H57" s="117"/>
      <c r="I57" s="127"/>
      <c r="J57" s="128" t="s">
        <v>104</v>
      </c>
      <c r="K57" s="117"/>
      <c r="L57" s="35"/>
    </row>
    <row r="58" s="1" customFormat="1" ht="10.32" customHeight="1">
      <c r="B58" s="35"/>
      <c r="I58" s="108"/>
      <c r="L58" s="35"/>
    </row>
    <row r="59" s="1" customFormat="1" ht="22.8" customHeight="1">
      <c r="B59" s="35"/>
      <c r="C59" s="129" t="s">
        <v>71</v>
      </c>
      <c r="I59" s="108"/>
      <c r="J59" s="81">
        <f>J83</f>
        <v>0</v>
      </c>
      <c r="L59" s="35"/>
      <c r="AU59" s="17" t="s">
        <v>105</v>
      </c>
    </row>
    <row r="60" s="7" customFormat="1" ht="24.96" customHeight="1">
      <c r="B60" s="130"/>
      <c r="D60" s="131" t="s">
        <v>106</v>
      </c>
      <c r="E60" s="132"/>
      <c r="F60" s="132"/>
      <c r="G60" s="132"/>
      <c r="H60" s="132"/>
      <c r="I60" s="133"/>
      <c r="J60" s="134">
        <f>J84</f>
        <v>0</v>
      </c>
      <c r="L60" s="130"/>
    </row>
    <row r="61" s="8" customFormat="1" ht="19.92" customHeight="1">
      <c r="B61" s="135"/>
      <c r="D61" s="136" t="s">
        <v>107</v>
      </c>
      <c r="E61" s="137"/>
      <c r="F61" s="137"/>
      <c r="G61" s="137"/>
      <c r="H61" s="137"/>
      <c r="I61" s="138"/>
      <c r="J61" s="139">
        <f>J85</f>
        <v>0</v>
      </c>
      <c r="L61" s="135"/>
    </row>
    <row r="62" s="8" customFormat="1" ht="19.92" customHeight="1">
      <c r="B62" s="135"/>
      <c r="D62" s="136" t="s">
        <v>108</v>
      </c>
      <c r="E62" s="137"/>
      <c r="F62" s="137"/>
      <c r="G62" s="137"/>
      <c r="H62" s="137"/>
      <c r="I62" s="138"/>
      <c r="J62" s="139">
        <f>J113</f>
        <v>0</v>
      </c>
      <c r="L62" s="135"/>
    </row>
    <row r="63" s="8" customFormat="1" ht="19.92" customHeight="1">
      <c r="B63" s="135"/>
      <c r="D63" s="136" t="s">
        <v>109</v>
      </c>
      <c r="E63" s="137"/>
      <c r="F63" s="137"/>
      <c r="G63" s="137"/>
      <c r="H63" s="137"/>
      <c r="I63" s="138"/>
      <c r="J63" s="139">
        <f>J127</f>
        <v>0</v>
      </c>
      <c r="L63" s="135"/>
    </row>
    <row r="64" s="1" customFormat="1" ht="21.84" customHeight="1">
      <c r="B64" s="35"/>
      <c r="I64" s="108"/>
      <c r="L64" s="35"/>
    </row>
    <row r="65" s="1" customFormat="1" ht="6.96" customHeight="1">
      <c r="B65" s="50"/>
      <c r="C65" s="51"/>
      <c r="D65" s="51"/>
      <c r="E65" s="51"/>
      <c r="F65" s="51"/>
      <c r="G65" s="51"/>
      <c r="H65" s="51"/>
      <c r="I65" s="124"/>
      <c r="J65" s="51"/>
      <c r="K65" s="51"/>
      <c r="L65" s="35"/>
    </row>
    <row r="69" s="1" customFormat="1" ht="6.96" customHeight="1">
      <c r="B69" s="52"/>
      <c r="C69" s="53"/>
      <c r="D69" s="53"/>
      <c r="E69" s="53"/>
      <c r="F69" s="53"/>
      <c r="G69" s="53"/>
      <c r="H69" s="53"/>
      <c r="I69" s="125"/>
      <c r="J69" s="53"/>
      <c r="K69" s="53"/>
      <c r="L69" s="35"/>
    </row>
    <row r="70" s="1" customFormat="1" ht="24.96" customHeight="1">
      <c r="B70" s="35"/>
      <c r="C70" s="21" t="s">
        <v>110</v>
      </c>
      <c r="I70" s="108"/>
      <c r="L70" s="35"/>
    </row>
    <row r="71" s="1" customFormat="1" ht="6.96" customHeight="1">
      <c r="B71" s="35"/>
      <c r="I71" s="108"/>
      <c r="L71" s="35"/>
    </row>
    <row r="72" s="1" customFormat="1" ht="12" customHeight="1">
      <c r="B72" s="35"/>
      <c r="C72" s="29" t="s">
        <v>17</v>
      </c>
      <c r="I72" s="108"/>
      <c r="L72" s="35"/>
    </row>
    <row r="73" s="1" customFormat="1" ht="16.5" customHeight="1">
      <c r="B73" s="35"/>
      <c r="E73" s="107" t="str">
        <f>E7</f>
        <v>VD Štěchovice - oprava spárování PK</v>
      </c>
      <c r="F73" s="29"/>
      <c r="G73" s="29"/>
      <c r="H73" s="29"/>
      <c r="I73" s="108"/>
      <c r="L73" s="35"/>
    </row>
    <row r="74" s="1" customFormat="1" ht="12" customHeight="1">
      <c r="B74" s="35"/>
      <c r="C74" s="29" t="s">
        <v>100</v>
      </c>
      <c r="I74" s="108"/>
      <c r="L74" s="35"/>
    </row>
    <row r="75" s="1" customFormat="1" ht="16.5" customHeight="1">
      <c r="B75" s="35"/>
      <c r="E75" s="56" t="str">
        <f>E9</f>
        <v>SO04 - očištění pochozí plochy u levé zdi PK, oprava první podélné spáry</v>
      </c>
      <c r="F75" s="1"/>
      <c r="G75" s="1"/>
      <c r="H75" s="1"/>
      <c r="I75" s="108"/>
      <c r="L75" s="35"/>
    </row>
    <row r="76" s="1" customFormat="1" ht="6.96" customHeight="1">
      <c r="B76" s="35"/>
      <c r="I76" s="108"/>
      <c r="L76" s="35"/>
    </row>
    <row r="77" s="1" customFormat="1" ht="12" customHeight="1">
      <c r="B77" s="35"/>
      <c r="C77" s="29" t="s">
        <v>22</v>
      </c>
      <c r="F77" s="17" t="str">
        <f>F12</f>
        <v>Štěchovice</v>
      </c>
      <c r="I77" s="109" t="s">
        <v>24</v>
      </c>
      <c r="J77" s="58" t="str">
        <f>IF(J12="","",J12)</f>
        <v>25. 3. 2019</v>
      </c>
      <c r="L77" s="35"/>
    </row>
    <row r="78" s="1" customFormat="1" ht="6.96" customHeight="1">
      <c r="B78" s="35"/>
      <c r="I78" s="108"/>
      <c r="L78" s="35"/>
    </row>
    <row r="79" s="1" customFormat="1" ht="13.65" customHeight="1">
      <c r="B79" s="35"/>
      <c r="C79" s="29" t="s">
        <v>26</v>
      </c>
      <c r="F79" s="17" t="str">
        <f>E15</f>
        <v>Povodí Vltavy, s.p.</v>
      </c>
      <c r="I79" s="109" t="s">
        <v>32</v>
      </c>
      <c r="J79" s="33" t="str">
        <f>E21</f>
        <v>VODNÍ DÍLA - TBD a.s.</v>
      </c>
      <c r="L79" s="35"/>
    </row>
    <row r="80" s="1" customFormat="1" ht="13.65" customHeight="1">
      <c r="B80" s="35"/>
      <c r="C80" s="29" t="s">
        <v>30</v>
      </c>
      <c r="F80" s="17" t="str">
        <f>IF(E18="","",E18)</f>
        <v>Vyplň údaj</v>
      </c>
      <c r="I80" s="109" t="s">
        <v>35</v>
      </c>
      <c r="J80" s="33" t="str">
        <f>E24</f>
        <v>Ing. T. Klemša</v>
      </c>
      <c r="L80" s="35"/>
    </row>
    <row r="81" s="1" customFormat="1" ht="10.32" customHeight="1">
      <c r="B81" s="35"/>
      <c r="I81" s="108"/>
      <c r="L81" s="35"/>
    </row>
    <row r="82" s="9" customFormat="1" ht="29.28" customHeight="1">
      <c r="B82" s="140"/>
      <c r="C82" s="141" t="s">
        <v>111</v>
      </c>
      <c r="D82" s="142" t="s">
        <v>58</v>
      </c>
      <c r="E82" s="142" t="s">
        <v>54</v>
      </c>
      <c r="F82" s="142" t="s">
        <v>55</v>
      </c>
      <c r="G82" s="142" t="s">
        <v>112</v>
      </c>
      <c r="H82" s="142" t="s">
        <v>113</v>
      </c>
      <c r="I82" s="143" t="s">
        <v>114</v>
      </c>
      <c r="J82" s="142" t="s">
        <v>104</v>
      </c>
      <c r="K82" s="144" t="s">
        <v>115</v>
      </c>
      <c r="L82" s="140"/>
      <c r="M82" s="73" t="s">
        <v>3</v>
      </c>
      <c r="N82" s="74" t="s">
        <v>43</v>
      </c>
      <c r="O82" s="74" t="s">
        <v>116</v>
      </c>
      <c r="P82" s="74" t="s">
        <v>117</v>
      </c>
      <c r="Q82" s="74" t="s">
        <v>118</v>
      </c>
      <c r="R82" s="74" t="s">
        <v>119</v>
      </c>
      <c r="S82" s="74" t="s">
        <v>120</v>
      </c>
      <c r="T82" s="75" t="s">
        <v>121</v>
      </c>
    </row>
    <row r="83" s="1" customFormat="1" ht="22.8" customHeight="1">
      <c r="B83" s="35"/>
      <c r="C83" s="78" t="s">
        <v>122</v>
      </c>
      <c r="I83" s="108"/>
      <c r="J83" s="145">
        <f>BK83</f>
        <v>0</v>
      </c>
      <c r="L83" s="35"/>
      <c r="M83" s="76"/>
      <c r="N83" s="61"/>
      <c r="O83" s="61"/>
      <c r="P83" s="146">
        <f>P84</f>
        <v>0</v>
      </c>
      <c r="Q83" s="61"/>
      <c r="R83" s="146">
        <f>R84</f>
        <v>6.9307560000000006</v>
      </c>
      <c r="S83" s="61"/>
      <c r="T83" s="147">
        <f>T84</f>
        <v>2.4885000000000002</v>
      </c>
      <c r="AT83" s="17" t="s">
        <v>72</v>
      </c>
      <c r="AU83" s="17" t="s">
        <v>105</v>
      </c>
      <c r="BK83" s="148">
        <f>BK84</f>
        <v>0</v>
      </c>
    </row>
    <row r="84" s="10" customFormat="1" ht="25.92" customHeight="1">
      <c r="B84" s="149"/>
      <c r="D84" s="150" t="s">
        <v>72</v>
      </c>
      <c r="E84" s="151" t="s">
        <v>123</v>
      </c>
      <c r="F84" s="151" t="s">
        <v>124</v>
      </c>
      <c r="I84" s="152"/>
      <c r="J84" s="153">
        <f>BK84</f>
        <v>0</v>
      </c>
      <c r="L84" s="149"/>
      <c r="M84" s="154"/>
      <c r="N84" s="155"/>
      <c r="O84" s="155"/>
      <c r="P84" s="156">
        <f>P85+P113+P127</f>
        <v>0</v>
      </c>
      <c r="Q84" s="155"/>
      <c r="R84" s="156">
        <f>R85+R113+R127</f>
        <v>6.9307560000000006</v>
      </c>
      <c r="S84" s="155"/>
      <c r="T84" s="157">
        <f>T85+T113+T127</f>
        <v>2.4885000000000002</v>
      </c>
      <c r="AR84" s="150" t="s">
        <v>81</v>
      </c>
      <c r="AT84" s="158" t="s">
        <v>72</v>
      </c>
      <c r="AU84" s="158" t="s">
        <v>73</v>
      </c>
      <c r="AY84" s="150" t="s">
        <v>125</v>
      </c>
      <c r="BK84" s="159">
        <f>BK85+BK113+BK127</f>
        <v>0</v>
      </c>
    </row>
    <row r="85" s="10" customFormat="1" ht="22.8" customHeight="1">
      <c r="B85" s="149"/>
      <c r="D85" s="150" t="s">
        <v>72</v>
      </c>
      <c r="E85" s="160" t="s">
        <v>126</v>
      </c>
      <c r="F85" s="160" t="s">
        <v>127</v>
      </c>
      <c r="I85" s="152"/>
      <c r="J85" s="161">
        <f>BK85</f>
        <v>0</v>
      </c>
      <c r="L85" s="149"/>
      <c r="M85" s="154"/>
      <c r="N85" s="155"/>
      <c r="O85" s="155"/>
      <c r="P85" s="156">
        <f>SUM(P86:P112)</f>
        <v>0</v>
      </c>
      <c r="Q85" s="155"/>
      <c r="R85" s="156">
        <f>SUM(R86:R112)</f>
        <v>6.9307560000000006</v>
      </c>
      <c r="S85" s="155"/>
      <c r="T85" s="157">
        <f>SUM(T86:T112)</f>
        <v>2.4885000000000002</v>
      </c>
      <c r="AR85" s="150" t="s">
        <v>81</v>
      </c>
      <c r="AT85" s="158" t="s">
        <v>72</v>
      </c>
      <c r="AU85" s="158" t="s">
        <v>81</v>
      </c>
      <c r="AY85" s="150" t="s">
        <v>125</v>
      </c>
      <c r="BK85" s="159">
        <f>SUM(BK86:BK112)</f>
        <v>0</v>
      </c>
    </row>
    <row r="86" s="1" customFormat="1" ht="16.5" customHeight="1">
      <c r="B86" s="162"/>
      <c r="C86" s="163" t="s">
        <v>81</v>
      </c>
      <c r="D86" s="163" t="s">
        <v>128</v>
      </c>
      <c r="E86" s="164" t="s">
        <v>135</v>
      </c>
      <c r="F86" s="165" t="s">
        <v>136</v>
      </c>
      <c r="G86" s="166" t="s">
        <v>137</v>
      </c>
      <c r="H86" s="167">
        <v>10</v>
      </c>
      <c r="I86" s="168"/>
      <c r="J86" s="169">
        <f>ROUND(I86*H86,2)</f>
        <v>0</v>
      </c>
      <c r="K86" s="165" t="s">
        <v>132</v>
      </c>
      <c r="L86" s="35"/>
      <c r="M86" s="170" t="s">
        <v>3</v>
      </c>
      <c r="N86" s="171" t="s">
        <v>44</v>
      </c>
      <c r="O86" s="65"/>
      <c r="P86" s="172">
        <f>O86*H86</f>
        <v>0</v>
      </c>
      <c r="Q86" s="172">
        <v>0</v>
      </c>
      <c r="R86" s="172">
        <f>Q86*H86</f>
        <v>0</v>
      </c>
      <c r="S86" s="172">
        <v>0</v>
      </c>
      <c r="T86" s="173">
        <f>S86*H86</f>
        <v>0</v>
      </c>
      <c r="AR86" s="17" t="s">
        <v>133</v>
      </c>
      <c r="AT86" s="17" t="s">
        <v>128</v>
      </c>
      <c r="AU86" s="17" t="s">
        <v>83</v>
      </c>
      <c r="AY86" s="17" t="s">
        <v>125</v>
      </c>
      <c r="BE86" s="174">
        <f>IF(N86="základní",J86,0)</f>
        <v>0</v>
      </c>
      <c r="BF86" s="174">
        <f>IF(N86="snížená",J86,0)</f>
        <v>0</v>
      </c>
      <c r="BG86" s="174">
        <f>IF(N86="zákl. přenesená",J86,0)</f>
        <v>0</v>
      </c>
      <c r="BH86" s="174">
        <f>IF(N86="sníž. přenesená",J86,0)</f>
        <v>0</v>
      </c>
      <c r="BI86" s="174">
        <f>IF(N86="nulová",J86,0)</f>
        <v>0</v>
      </c>
      <c r="BJ86" s="17" t="s">
        <v>81</v>
      </c>
      <c r="BK86" s="174">
        <f>ROUND(I86*H86,2)</f>
        <v>0</v>
      </c>
      <c r="BL86" s="17" t="s">
        <v>133</v>
      </c>
      <c r="BM86" s="17" t="s">
        <v>283</v>
      </c>
    </row>
    <row r="87" s="1" customFormat="1">
      <c r="B87" s="35"/>
      <c r="D87" s="175" t="s">
        <v>139</v>
      </c>
      <c r="F87" s="176" t="s">
        <v>140</v>
      </c>
      <c r="I87" s="108"/>
      <c r="L87" s="35"/>
      <c r="M87" s="177"/>
      <c r="N87" s="65"/>
      <c r="O87" s="65"/>
      <c r="P87" s="65"/>
      <c r="Q87" s="65"/>
      <c r="R87" s="65"/>
      <c r="S87" s="65"/>
      <c r="T87" s="66"/>
      <c r="AT87" s="17" t="s">
        <v>139</v>
      </c>
      <c r="AU87" s="17" t="s">
        <v>83</v>
      </c>
    </row>
    <row r="88" s="1" customFormat="1">
      <c r="B88" s="35"/>
      <c r="D88" s="175" t="s">
        <v>141</v>
      </c>
      <c r="F88" s="176" t="s">
        <v>142</v>
      </c>
      <c r="I88" s="108"/>
      <c r="L88" s="35"/>
      <c r="M88" s="177"/>
      <c r="N88" s="65"/>
      <c r="O88" s="65"/>
      <c r="P88" s="65"/>
      <c r="Q88" s="65"/>
      <c r="R88" s="65"/>
      <c r="S88" s="65"/>
      <c r="T88" s="66"/>
      <c r="AT88" s="17" t="s">
        <v>141</v>
      </c>
      <c r="AU88" s="17" t="s">
        <v>83</v>
      </c>
    </row>
    <row r="89" s="1" customFormat="1" ht="16.5" customHeight="1">
      <c r="B89" s="162"/>
      <c r="C89" s="163" t="s">
        <v>83</v>
      </c>
      <c r="D89" s="163" t="s">
        <v>128</v>
      </c>
      <c r="E89" s="164" t="s">
        <v>284</v>
      </c>
      <c r="F89" s="165" t="s">
        <v>285</v>
      </c>
      <c r="G89" s="166" t="s">
        <v>131</v>
      </c>
      <c r="H89" s="167">
        <v>86.498999999999995</v>
      </c>
      <c r="I89" s="168"/>
      <c r="J89" s="169">
        <f>ROUND(I89*H89,2)</f>
        <v>0</v>
      </c>
      <c r="K89" s="165" t="s">
        <v>132</v>
      </c>
      <c r="L89" s="35"/>
      <c r="M89" s="170" t="s">
        <v>3</v>
      </c>
      <c r="N89" s="171" t="s">
        <v>44</v>
      </c>
      <c r="O89" s="65"/>
      <c r="P89" s="172">
        <f>O89*H89</f>
        <v>0</v>
      </c>
      <c r="Q89" s="172">
        <v>0</v>
      </c>
      <c r="R89" s="172">
        <f>Q89*H89</f>
        <v>0</v>
      </c>
      <c r="S89" s="172">
        <v>0</v>
      </c>
      <c r="T89" s="173">
        <f>S89*H89</f>
        <v>0</v>
      </c>
      <c r="AR89" s="17" t="s">
        <v>133</v>
      </c>
      <c r="AT89" s="17" t="s">
        <v>128</v>
      </c>
      <c r="AU89" s="17" t="s">
        <v>83</v>
      </c>
      <c r="AY89" s="17" t="s">
        <v>125</v>
      </c>
      <c r="BE89" s="174">
        <f>IF(N89="základní",J89,0)</f>
        <v>0</v>
      </c>
      <c r="BF89" s="174">
        <f>IF(N89="snížená",J89,0)</f>
        <v>0</v>
      </c>
      <c r="BG89" s="174">
        <f>IF(N89="zákl. přenesená",J89,0)</f>
        <v>0</v>
      </c>
      <c r="BH89" s="174">
        <f>IF(N89="sníž. přenesená",J89,0)</f>
        <v>0</v>
      </c>
      <c r="BI89" s="174">
        <f>IF(N89="nulová",J89,0)</f>
        <v>0</v>
      </c>
      <c r="BJ89" s="17" t="s">
        <v>81</v>
      </c>
      <c r="BK89" s="174">
        <f>ROUND(I89*H89,2)</f>
        <v>0</v>
      </c>
      <c r="BL89" s="17" t="s">
        <v>133</v>
      </c>
      <c r="BM89" s="17" t="s">
        <v>286</v>
      </c>
    </row>
    <row r="90" s="1" customFormat="1">
      <c r="B90" s="35"/>
      <c r="D90" s="175" t="s">
        <v>139</v>
      </c>
      <c r="F90" s="176" t="s">
        <v>147</v>
      </c>
      <c r="I90" s="108"/>
      <c r="L90" s="35"/>
      <c r="M90" s="177"/>
      <c r="N90" s="65"/>
      <c r="O90" s="65"/>
      <c r="P90" s="65"/>
      <c r="Q90" s="65"/>
      <c r="R90" s="65"/>
      <c r="S90" s="65"/>
      <c r="T90" s="66"/>
      <c r="AT90" s="17" t="s">
        <v>139</v>
      </c>
      <c r="AU90" s="17" t="s">
        <v>83</v>
      </c>
    </row>
    <row r="91" s="1" customFormat="1">
      <c r="B91" s="35"/>
      <c r="D91" s="175" t="s">
        <v>141</v>
      </c>
      <c r="F91" s="176" t="s">
        <v>287</v>
      </c>
      <c r="I91" s="108"/>
      <c r="L91" s="35"/>
      <c r="M91" s="177"/>
      <c r="N91" s="65"/>
      <c r="O91" s="65"/>
      <c r="P91" s="65"/>
      <c r="Q91" s="65"/>
      <c r="R91" s="65"/>
      <c r="S91" s="65"/>
      <c r="T91" s="66"/>
      <c r="AT91" s="17" t="s">
        <v>141</v>
      </c>
      <c r="AU91" s="17" t="s">
        <v>83</v>
      </c>
    </row>
    <row r="92" s="11" customFormat="1">
      <c r="B92" s="178"/>
      <c r="D92" s="175" t="s">
        <v>157</v>
      </c>
      <c r="E92" s="179" t="s">
        <v>3</v>
      </c>
      <c r="F92" s="180" t="s">
        <v>288</v>
      </c>
      <c r="H92" s="181">
        <v>86.498999999999995</v>
      </c>
      <c r="I92" s="182"/>
      <c r="L92" s="178"/>
      <c r="M92" s="183"/>
      <c r="N92" s="184"/>
      <c r="O92" s="184"/>
      <c r="P92" s="184"/>
      <c r="Q92" s="184"/>
      <c r="R92" s="184"/>
      <c r="S92" s="184"/>
      <c r="T92" s="185"/>
      <c r="AT92" s="179" t="s">
        <v>157</v>
      </c>
      <c r="AU92" s="179" t="s">
        <v>83</v>
      </c>
      <c r="AV92" s="11" t="s">
        <v>83</v>
      </c>
      <c r="AW92" s="11" t="s">
        <v>34</v>
      </c>
      <c r="AX92" s="11" t="s">
        <v>81</v>
      </c>
      <c r="AY92" s="179" t="s">
        <v>125</v>
      </c>
    </row>
    <row r="93" s="1" customFormat="1" ht="16.5" customHeight="1">
      <c r="B93" s="162"/>
      <c r="C93" s="163" t="s">
        <v>143</v>
      </c>
      <c r="D93" s="163" t="s">
        <v>128</v>
      </c>
      <c r="E93" s="164" t="s">
        <v>144</v>
      </c>
      <c r="F93" s="165" t="s">
        <v>145</v>
      </c>
      <c r="G93" s="166" t="s">
        <v>131</v>
      </c>
      <c r="H93" s="167">
        <v>63</v>
      </c>
      <c r="I93" s="168"/>
      <c r="J93" s="169">
        <f>ROUND(I93*H93,2)</f>
        <v>0</v>
      </c>
      <c r="K93" s="165" t="s">
        <v>132</v>
      </c>
      <c r="L93" s="35"/>
      <c r="M93" s="170" t="s">
        <v>3</v>
      </c>
      <c r="N93" s="171" t="s">
        <v>44</v>
      </c>
      <c r="O93" s="65"/>
      <c r="P93" s="172">
        <f>O93*H93</f>
        <v>0</v>
      </c>
      <c r="Q93" s="172">
        <v>0</v>
      </c>
      <c r="R93" s="172">
        <f>Q93*H93</f>
        <v>0</v>
      </c>
      <c r="S93" s="172">
        <v>0</v>
      </c>
      <c r="T93" s="173">
        <f>S93*H93</f>
        <v>0</v>
      </c>
      <c r="AR93" s="17" t="s">
        <v>133</v>
      </c>
      <c r="AT93" s="17" t="s">
        <v>128</v>
      </c>
      <c r="AU93" s="17" t="s">
        <v>83</v>
      </c>
      <c r="AY93" s="17" t="s">
        <v>125</v>
      </c>
      <c r="BE93" s="174">
        <f>IF(N93="základní",J93,0)</f>
        <v>0</v>
      </c>
      <c r="BF93" s="174">
        <f>IF(N93="snížená",J93,0)</f>
        <v>0</v>
      </c>
      <c r="BG93" s="174">
        <f>IF(N93="zákl. přenesená",J93,0)</f>
        <v>0</v>
      </c>
      <c r="BH93" s="174">
        <f>IF(N93="sníž. přenesená",J93,0)</f>
        <v>0</v>
      </c>
      <c r="BI93" s="174">
        <f>IF(N93="nulová",J93,0)</f>
        <v>0</v>
      </c>
      <c r="BJ93" s="17" t="s">
        <v>81</v>
      </c>
      <c r="BK93" s="174">
        <f>ROUND(I93*H93,2)</f>
        <v>0</v>
      </c>
      <c r="BL93" s="17" t="s">
        <v>133</v>
      </c>
      <c r="BM93" s="17" t="s">
        <v>289</v>
      </c>
    </row>
    <row r="94" s="1" customFormat="1">
      <c r="B94" s="35"/>
      <c r="D94" s="175" t="s">
        <v>139</v>
      </c>
      <c r="F94" s="176" t="s">
        <v>147</v>
      </c>
      <c r="I94" s="108"/>
      <c r="L94" s="35"/>
      <c r="M94" s="177"/>
      <c r="N94" s="65"/>
      <c r="O94" s="65"/>
      <c r="P94" s="65"/>
      <c r="Q94" s="65"/>
      <c r="R94" s="65"/>
      <c r="S94" s="65"/>
      <c r="T94" s="66"/>
      <c r="AT94" s="17" t="s">
        <v>139</v>
      </c>
      <c r="AU94" s="17" t="s">
        <v>83</v>
      </c>
    </row>
    <row r="95" s="1" customFormat="1">
      <c r="B95" s="35"/>
      <c r="D95" s="175" t="s">
        <v>141</v>
      </c>
      <c r="F95" s="176" t="s">
        <v>290</v>
      </c>
      <c r="I95" s="108"/>
      <c r="L95" s="35"/>
      <c r="M95" s="177"/>
      <c r="N95" s="65"/>
      <c r="O95" s="65"/>
      <c r="P95" s="65"/>
      <c r="Q95" s="65"/>
      <c r="R95" s="65"/>
      <c r="S95" s="65"/>
      <c r="T95" s="66"/>
      <c r="AT95" s="17" t="s">
        <v>141</v>
      </c>
      <c r="AU95" s="17" t="s">
        <v>83</v>
      </c>
    </row>
    <row r="96" s="1" customFormat="1" ht="16.5" customHeight="1">
      <c r="B96" s="162"/>
      <c r="C96" s="163" t="s">
        <v>133</v>
      </c>
      <c r="D96" s="163" t="s">
        <v>128</v>
      </c>
      <c r="E96" s="164" t="s">
        <v>148</v>
      </c>
      <c r="F96" s="165" t="s">
        <v>149</v>
      </c>
      <c r="G96" s="166" t="s">
        <v>131</v>
      </c>
      <c r="H96" s="167">
        <v>63</v>
      </c>
      <c r="I96" s="168"/>
      <c r="J96" s="169">
        <f>ROUND(I96*H96,2)</f>
        <v>0</v>
      </c>
      <c r="K96" s="165" t="s">
        <v>132</v>
      </c>
      <c r="L96" s="35"/>
      <c r="M96" s="170" t="s">
        <v>3</v>
      </c>
      <c r="N96" s="171" t="s">
        <v>44</v>
      </c>
      <c r="O96" s="65"/>
      <c r="P96" s="172">
        <f>O96*H96</f>
        <v>0</v>
      </c>
      <c r="Q96" s="172">
        <v>0</v>
      </c>
      <c r="R96" s="172">
        <f>Q96*H96</f>
        <v>0</v>
      </c>
      <c r="S96" s="172">
        <v>0</v>
      </c>
      <c r="T96" s="173">
        <f>S96*H96</f>
        <v>0</v>
      </c>
      <c r="AR96" s="17" t="s">
        <v>133</v>
      </c>
      <c r="AT96" s="17" t="s">
        <v>128</v>
      </c>
      <c r="AU96" s="17" t="s">
        <v>83</v>
      </c>
      <c r="AY96" s="17" t="s">
        <v>125</v>
      </c>
      <c r="BE96" s="174">
        <f>IF(N96="základní",J96,0)</f>
        <v>0</v>
      </c>
      <c r="BF96" s="174">
        <f>IF(N96="snížená",J96,0)</f>
        <v>0</v>
      </c>
      <c r="BG96" s="174">
        <f>IF(N96="zákl. přenesená",J96,0)</f>
        <v>0</v>
      </c>
      <c r="BH96" s="174">
        <f>IF(N96="sníž. přenesená",J96,0)</f>
        <v>0</v>
      </c>
      <c r="BI96" s="174">
        <f>IF(N96="nulová",J96,0)</f>
        <v>0</v>
      </c>
      <c r="BJ96" s="17" t="s">
        <v>81</v>
      </c>
      <c r="BK96" s="174">
        <f>ROUND(I96*H96,2)</f>
        <v>0</v>
      </c>
      <c r="BL96" s="17" t="s">
        <v>133</v>
      </c>
      <c r="BM96" s="17" t="s">
        <v>291</v>
      </c>
    </row>
    <row r="97" s="1" customFormat="1">
      <c r="B97" s="35"/>
      <c r="D97" s="175" t="s">
        <v>139</v>
      </c>
      <c r="F97" s="176" t="s">
        <v>147</v>
      </c>
      <c r="I97" s="108"/>
      <c r="L97" s="35"/>
      <c r="M97" s="177"/>
      <c r="N97" s="65"/>
      <c r="O97" s="65"/>
      <c r="P97" s="65"/>
      <c r="Q97" s="65"/>
      <c r="R97" s="65"/>
      <c r="S97" s="65"/>
      <c r="T97" s="66"/>
      <c r="AT97" s="17" t="s">
        <v>139</v>
      </c>
      <c r="AU97" s="17" t="s">
        <v>83</v>
      </c>
    </row>
    <row r="98" s="1" customFormat="1">
      <c r="B98" s="35"/>
      <c r="D98" s="175" t="s">
        <v>141</v>
      </c>
      <c r="F98" s="176" t="s">
        <v>290</v>
      </c>
      <c r="I98" s="108"/>
      <c r="L98" s="35"/>
      <c r="M98" s="177"/>
      <c r="N98" s="65"/>
      <c r="O98" s="65"/>
      <c r="P98" s="65"/>
      <c r="Q98" s="65"/>
      <c r="R98" s="65"/>
      <c r="S98" s="65"/>
      <c r="T98" s="66"/>
      <c r="AT98" s="17" t="s">
        <v>141</v>
      </c>
      <c r="AU98" s="17" t="s">
        <v>83</v>
      </c>
    </row>
    <row r="99" s="1" customFormat="1" ht="22.5" customHeight="1">
      <c r="B99" s="162"/>
      <c r="C99" s="163" t="s">
        <v>151</v>
      </c>
      <c r="D99" s="163" t="s">
        <v>128</v>
      </c>
      <c r="E99" s="164" t="s">
        <v>152</v>
      </c>
      <c r="F99" s="165" t="s">
        <v>153</v>
      </c>
      <c r="G99" s="166" t="s">
        <v>131</v>
      </c>
      <c r="H99" s="167">
        <v>63</v>
      </c>
      <c r="I99" s="168"/>
      <c r="J99" s="169">
        <f>ROUND(I99*H99,2)</f>
        <v>0</v>
      </c>
      <c r="K99" s="165" t="s">
        <v>132</v>
      </c>
      <c r="L99" s="35"/>
      <c r="M99" s="170" t="s">
        <v>3</v>
      </c>
      <c r="N99" s="171" t="s">
        <v>44</v>
      </c>
      <c r="O99" s="65"/>
      <c r="P99" s="172">
        <f>O99*H99</f>
        <v>0</v>
      </c>
      <c r="Q99" s="172">
        <v>0</v>
      </c>
      <c r="R99" s="172">
        <f>Q99*H99</f>
        <v>0</v>
      </c>
      <c r="S99" s="172">
        <v>0.0395</v>
      </c>
      <c r="T99" s="173">
        <f>S99*H99</f>
        <v>2.4885000000000002</v>
      </c>
      <c r="AR99" s="17" t="s">
        <v>133</v>
      </c>
      <c r="AT99" s="17" t="s">
        <v>128</v>
      </c>
      <c r="AU99" s="17" t="s">
        <v>83</v>
      </c>
      <c r="AY99" s="17" t="s">
        <v>125</v>
      </c>
      <c r="BE99" s="174">
        <f>IF(N99="základní",J99,0)</f>
        <v>0</v>
      </c>
      <c r="BF99" s="174">
        <f>IF(N99="snížená",J99,0)</f>
        <v>0</v>
      </c>
      <c r="BG99" s="174">
        <f>IF(N99="zákl. přenesená",J99,0)</f>
        <v>0</v>
      </c>
      <c r="BH99" s="174">
        <f>IF(N99="sníž. přenesená",J99,0)</f>
        <v>0</v>
      </c>
      <c r="BI99" s="174">
        <f>IF(N99="nulová",J99,0)</f>
        <v>0</v>
      </c>
      <c r="BJ99" s="17" t="s">
        <v>81</v>
      </c>
      <c r="BK99" s="174">
        <f>ROUND(I99*H99,2)</f>
        <v>0</v>
      </c>
      <c r="BL99" s="17" t="s">
        <v>133</v>
      </c>
      <c r="BM99" s="17" t="s">
        <v>292</v>
      </c>
    </row>
    <row r="100" s="1" customFormat="1">
      <c r="B100" s="35"/>
      <c r="D100" s="175" t="s">
        <v>139</v>
      </c>
      <c r="F100" s="176" t="s">
        <v>155</v>
      </c>
      <c r="I100" s="108"/>
      <c r="L100" s="35"/>
      <c r="M100" s="177"/>
      <c r="N100" s="65"/>
      <c r="O100" s="65"/>
      <c r="P100" s="65"/>
      <c r="Q100" s="65"/>
      <c r="R100" s="65"/>
      <c r="S100" s="65"/>
      <c r="T100" s="66"/>
      <c r="AT100" s="17" t="s">
        <v>139</v>
      </c>
      <c r="AU100" s="17" t="s">
        <v>83</v>
      </c>
    </row>
    <row r="101" s="1" customFormat="1">
      <c r="B101" s="35"/>
      <c r="D101" s="175" t="s">
        <v>141</v>
      </c>
      <c r="F101" s="176" t="s">
        <v>293</v>
      </c>
      <c r="I101" s="108"/>
      <c r="L101" s="35"/>
      <c r="M101" s="177"/>
      <c r="N101" s="65"/>
      <c r="O101" s="65"/>
      <c r="P101" s="65"/>
      <c r="Q101" s="65"/>
      <c r="R101" s="65"/>
      <c r="S101" s="65"/>
      <c r="T101" s="66"/>
      <c r="AT101" s="17" t="s">
        <v>141</v>
      </c>
      <c r="AU101" s="17" t="s">
        <v>83</v>
      </c>
    </row>
    <row r="102" s="1" customFormat="1" ht="16.5" customHeight="1">
      <c r="B102" s="162"/>
      <c r="C102" s="163" t="s">
        <v>161</v>
      </c>
      <c r="D102" s="163" t="s">
        <v>128</v>
      </c>
      <c r="E102" s="164" t="s">
        <v>162</v>
      </c>
      <c r="F102" s="165" t="s">
        <v>163</v>
      </c>
      <c r="G102" s="166" t="s">
        <v>131</v>
      </c>
      <c r="H102" s="167">
        <v>63</v>
      </c>
      <c r="I102" s="168"/>
      <c r="J102" s="169">
        <f>ROUND(I102*H102,2)</f>
        <v>0</v>
      </c>
      <c r="K102" s="165" t="s">
        <v>132</v>
      </c>
      <c r="L102" s="35"/>
      <c r="M102" s="170" t="s">
        <v>3</v>
      </c>
      <c r="N102" s="171" t="s">
        <v>44</v>
      </c>
      <c r="O102" s="65"/>
      <c r="P102" s="172">
        <f>O102*H102</f>
        <v>0</v>
      </c>
      <c r="Q102" s="172">
        <v>0</v>
      </c>
      <c r="R102" s="172">
        <f>Q102*H102</f>
        <v>0</v>
      </c>
      <c r="S102" s="172">
        <v>0</v>
      </c>
      <c r="T102" s="173">
        <f>S102*H102</f>
        <v>0</v>
      </c>
      <c r="AR102" s="17" t="s">
        <v>133</v>
      </c>
      <c r="AT102" s="17" t="s">
        <v>128</v>
      </c>
      <c r="AU102" s="17" t="s">
        <v>83</v>
      </c>
      <c r="AY102" s="17" t="s">
        <v>125</v>
      </c>
      <c r="BE102" s="174">
        <f>IF(N102="základní",J102,0)</f>
        <v>0</v>
      </c>
      <c r="BF102" s="174">
        <f>IF(N102="snížená",J102,0)</f>
        <v>0</v>
      </c>
      <c r="BG102" s="174">
        <f>IF(N102="zákl. přenesená",J102,0)</f>
        <v>0</v>
      </c>
      <c r="BH102" s="174">
        <f>IF(N102="sníž. přenesená",J102,0)</f>
        <v>0</v>
      </c>
      <c r="BI102" s="174">
        <f>IF(N102="nulová",J102,0)</f>
        <v>0</v>
      </c>
      <c r="BJ102" s="17" t="s">
        <v>81</v>
      </c>
      <c r="BK102" s="174">
        <f>ROUND(I102*H102,2)</f>
        <v>0</v>
      </c>
      <c r="BL102" s="17" t="s">
        <v>133</v>
      </c>
      <c r="BM102" s="17" t="s">
        <v>294</v>
      </c>
    </row>
    <row r="103" s="1" customFormat="1">
      <c r="B103" s="35"/>
      <c r="D103" s="175" t="s">
        <v>139</v>
      </c>
      <c r="F103" s="176" t="s">
        <v>155</v>
      </c>
      <c r="I103" s="108"/>
      <c r="L103" s="35"/>
      <c r="M103" s="177"/>
      <c r="N103" s="65"/>
      <c r="O103" s="65"/>
      <c r="P103" s="65"/>
      <c r="Q103" s="65"/>
      <c r="R103" s="65"/>
      <c r="S103" s="65"/>
      <c r="T103" s="66"/>
      <c r="AT103" s="17" t="s">
        <v>139</v>
      </c>
      <c r="AU103" s="17" t="s">
        <v>83</v>
      </c>
    </row>
    <row r="104" s="1" customFormat="1">
      <c r="B104" s="35"/>
      <c r="D104" s="175" t="s">
        <v>141</v>
      </c>
      <c r="F104" s="176" t="s">
        <v>189</v>
      </c>
      <c r="I104" s="108"/>
      <c r="L104" s="35"/>
      <c r="M104" s="177"/>
      <c r="N104" s="65"/>
      <c r="O104" s="65"/>
      <c r="P104" s="65"/>
      <c r="Q104" s="65"/>
      <c r="R104" s="65"/>
      <c r="S104" s="65"/>
      <c r="T104" s="66"/>
      <c r="AT104" s="17" t="s">
        <v>141</v>
      </c>
      <c r="AU104" s="17" t="s">
        <v>83</v>
      </c>
    </row>
    <row r="105" s="1" customFormat="1" ht="16.5" customHeight="1">
      <c r="B105" s="162"/>
      <c r="C105" s="163" t="s">
        <v>166</v>
      </c>
      <c r="D105" s="163" t="s">
        <v>128</v>
      </c>
      <c r="E105" s="164" t="s">
        <v>167</v>
      </c>
      <c r="F105" s="165" t="s">
        <v>168</v>
      </c>
      <c r="G105" s="166" t="s">
        <v>131</v>
      </c>
      <c r="H105" s="167">
        <v>63</v>
      </c>
      <c r="I105" s="168"/>
      <c r="J105" s="169">
        <f>ROUND(I105*H105,2)</f>
        <v>0</v>
      </c>
      <c r="K105" s="165" t="s">
        <v>132</v>
      </c>
      <c r="L105" s="35"/>
      <c r="M105" s="170" t="s">
        <v>3</v>
      </c>
      <c r="N105" s="171" t="s">
        <v>44</v>
      </c>
      <c r="O105" s="65"/>
      <c r="P105" s="172">
        <f>O105*H105</f>
        <v>0</v>
      </c>
      <c r="Q105" s="172">
        <v>0.039081999999999999</v>
      </c>
      <c r="R105" s="172">
        <f>Q105*H105</f>
        <v>2.4621659999999999</v>
      </c>
      <c r="S105" s="172">
        <v>0</v>
      </c>
      <c r="T105" s="173">
        <f>S105*H105</f>
        <v>0</v>
      </c>
      <c r="AR105" s="17" t="s">
        <v>133</v>
      </c>
      <c r="AT105" s="17" t="s">
        <v>128</v>
      </c>
      <c r="AU105" s="17" t="s">
        <v>83</v>
      </c>
      <c r="AY105" s="17" t="s">
        <v>125</v>
      </c>
      <c r="BE105" s="174">
        <f>IF(N105="základní",J105,0)</f>
        <v>0</v>
      </c>
      <c r="BF105" s="174">
        <f>IF(N105="snížená",J105,0)</f>
        <v>0</v>
      </c>
      <c r="BG105" s="174">
        <f>IF(N105="zákl. přenesená",J105,0)</f>
        <v>0</v>
      </c>
      <c r="BH105" s="174">
        <f>IF(N105="sníž. přenesená",J105,0)</f>
        <v>0</v>
      </c>
      <c r="BI105" s="174">
        <f>IF(N105="nulová",J105,0)</f>
        <v>0</v>
      </c>
      <c r="BJ105" s="17" t="s">
        <v>81</v>
      </c>
      <c r="BK105" s="174">
        <f>ROUND(I105*H105,2)</f>
        <v>0</v>
      </c>
      <c r="BL105" s="17" t="s">
        <v>133</v>
      </c>
      <c r="BM105" s="17" t="s">
        <v>295</v>
      </c>
    </row>
    <row r="106" s="1" customFormat="1">
      <c r="B106" s="35"/>
      <c r="D106" s="175" t="s">
        <v>139</v>
      </c>
      <c r="F106" s="176" t="s">
        <v>170</v>
      </c>
      <c r="I106" s="108"/>
      <c r="L106" s="35"/>
      <c r="M106" s="177"/>
      <c r="N106" s="65"/>
      <c r="O106" s="65"/>
      <c r="P106" s="65"/>
      <c r="Q106" s="65"/>
      <c r="R106" s="65"/>
      <c r="S106" s="65"/>
      <c r="T106" s="66"/>
      <c r="AT106" s="17" t="s">
        <v>139</v>
      </c>
      <c r="AU106" s="17" t="s">
        <v>83</v>
      </c>
    </row>
    <row r="107" s="1" customFormat="1">
      <c r="B107" s="35"/>
      <c r="D107" s="175" t="s">
        <v>141</v>
      </c>
      <c r="F107" s="176" t="s">
        <v>296</v>
      </c>
      <c r="I107" s="108"/>
      <c r="L107" s="35"/>
      <c r="M107" s="177"/>
      <c r="N107" s="65"/>
      <c r="O107" s="65"/>
      <c r="P107" s="65"/>
      <c r="Q107" s="65"/>
      <c r="R107" s="65"/>
      <c r="S107" s="65"/>
      <c r="T107" s="66"/>
      <c r="AT107" s="17" t="s">
        <v>141</v>
      </c>
      <c r="AU107" s="17" t="s">
        <v>83</v>
      </c>
    </row>
    <row r="108" s="1" customFormat="1" ht="16.5" customHeight="1">
      <c r="B108" s="162"/>
      <c r="C108" s="163" t="s">
        <v>173</v>
      </c>
      <c r="D108" s="163" t="s">
        <v>128</v>
      </c>
      <c r="E108" s="164" t="s">
        <v>179</v>
      </c>
      <c r="F108" s="165" t="s">
        <v>180</v>
      </c>
      <c r="G108" s="166" t="s">
        <v>131</v>
      </c>
      <c r="H108" s="167">
        <v>63</v>
      </c>
      <c r="I108" s="168"/>
      <c r="J108" s="169">
        <f>ROUND(I108*H108,2)</f>
        <v>0</v>
      </c>
      <c r="K108" s="165" t="s">
        <v>132</v>
      </c>
      <c r="L108" s="35"/>
      <c r="M108" s="170" t="s">
        <v>3</v>
      </c>
      <c r="N108" s="171" t="s">
        <v>44</v>
      </c>
      <c r="O108" s="65"/>
      <c r="P108" s="172">
        <f>O108*H108</f>
        <v>0</v>
      </c>
      <c r="Q108" s="172">
        <v>0</v>
      </c>
      <c r="R108" s="172">
        <f>Q108*H108</f>
        <v>0</v>
      </c>
      <c r="S108" s="172">
        <v>0</v>
      </c>
      <c r="T108" s="173">
        <f>S108*H108</f>
        <v>0</v>
      </c>
      <c r="AR108" s="17" t="s">
        <v>133</v>
      </c>
      <c r="AT108" s="17" t="s">
        <v>128</v>
      </c>
      <c r="AU108" s="17" t="s">
        <v>83</v>
      </c>
      <c r="AY108" s="17" t="s">
        <v>125</v>
      </c>
      <c r="BE108" s="174">
        <f>IF(N108="základní",J108,0)</f>
        <v>0</v>
      </c>
      <c r="BF108" s="174">
        <f>IF(N108="snížená",J108,0)</f>
        <v>0</v>
      </c>
      <c r="BG108" s="174">
        <f>IF(N108="zákl. přenesená",J108,0)</f>
        <v>0</v>
      </c>
      <c r="BH108" s="174">
        <f>IF(N108="sníž. přenesená",J108,0)</f>
        <v>0</v>
      </c>
      <c r="BI108" s="174">
        <f>IF(N108="nulová",J108,0)</f>
        <v>0</v>
      </c>
      <c r="BJ108" s="17" t="s">
        <v>81</v>
      </c>
      <c r="BK108" s="174">
        <f>ROUND(I108*H108,2)</f>
        <v>0</v>
      </c>
      <c r="BL108" s="17" t="s">
        <v>133</v>
      </c>
      <c r="BM108" s="17" t="s">
        <v>297</v>
      </c>
    </row>
    <row r="109" s="1" customFormat="1">
      <c r="B109" s="35"/>
      <c r="D109" s="175" t="s">
        <v>139</v>
      </c>
      <c r="F109" s="176" t="s">
        <v>182</v>
      </c>
      <c r="I109" s="108"/>
      <c r="L109" s="35"/>
      <c r="M109" s="177"/>
      <c r="N109" s="65"/>
      <c r="O109" s="65"/>
      <c r="P109" s="65"/>
      <c r="Q109" s="65"/>
      <c r="R109" s="65"/>
      <c r="S109" s="65"/>
      <c r="T109" s="66"/>
      <c r="AT109" s="17" t="s">
        <v>139</v>
      </c>
      <c r="AU109" s="17" t="s">
        <v>83</v>
      </c>
    </row>
    <row r="110" s="1" customFormat="1">
      <c r="B110" s="35"/>
      <c r="D110" s="175" t="s">
        <v>141</v>
      </c>
      <c r="F110" s="176" t="s">
        <v>183</v>
      </c>
      <c r="I110" s="108"/>
      <c r="L110" s="35"/>
      <c r="M110" s="177"/>
      <c r="N110" s="65"/>
      <c r="O110" s="65"/>
      <c r="P110" s="65"/>
      <c r="Q110" s="65"/>
      <c r="R110" s="65"/>
      <c r="S110" s="65"/>
      <c r="T110" s="66"/>
      <c r="AT110" s="17" t="s">
        <v>141</v>
      </c>
      <c r="AU110" s="17" t="s">
        <v>83</v>
      </c>
    </row>
    <row r="111" s="1" customFormat="1" ht="16.5" customHeight="1">
      <c r="B111" s="162"/>
      <c r="C111" s="163" t="s">
        <v>126</v>
      </c>
      <c r="D111" s="163" t="s">
        <v>128</v>
      </c>
      <c r="E111" s="164" t="s">
        <v>185</v>
      </c>
      <c r="F111" s="165" t="s">
        <v>186</v>
      </c>
      <c r="G111" s="166" t="s">
        <v>187</v>
      </c>
      <c r="H111" s="167">
        <v>63</v>
      </c>
      <c r="I111" s="168"/>
      <c r="J111" s="169">
        <f>ROUND(I111*H111,2)</f>
        <v>0</v>
      </c>
      <c r="K111" s="165" t="s">
        <v>3</v>
      </c>
      <c r="L111" s="35"/>
      <c r="M111" s="170" t="s">
        <v>3</v>
      </c>
      <c r="N111" s="171" t="s">
        <v>44</v>
      </c>
      <c r="O111" s="65"/>
      <c r="P111" s="172">
        <f>O111*H111</f>
        <v>0</v>
      </c>
      <c r="Q111" s="172">
        <v>0.070930000000000007</v>
      </c>
      <c r="R111" s="172">
        <f>Q111*H111</f>
        <v>4.4685900000000007</v>
      </c>
      <c r="S111" s="172">
        <v>0</v>
      </c>
      <c r="T111" s="173">
        <f>S111*H111</f>
        <v>0</v>
      </c>
      <c r="AR111" s="17" t="s">
        <v>133</v>
      </c>
      <c r="AT111" s="17" t="s">
        <v>128</v>
      </c>
      <c r="AU111" s="17" t="s">
        <v>83</v>
      </c>
      <c r="AY111" s="17" t="s">
        <v>125</v>
      </c>
      <c r="BE111" s="174">
        <f>IF(N111="základní",J111,0)</f>
        <v>0</v>
      </c>
      <c r="BF111" s="174">
        <f>IF(N111="snížená",J111,0)</f>
        <v>0</v>
      </c>
      <c r="BG111" s="174">
        <f>IF(N111="zákl. přenesená",J111,0)</f>
        <v>0</v>
      </c>
      <c r="BH111" s="174">
        <f>IF(N111="sníž. přenesená",J111,0)</f>
        <v>0</v>
      </c>
      <c r="BI111" s="174">
        <f>IF(N111="nulová",J111,0)</f>
        <v>0</v>
      </c>
      <c r="BJ111" s="17" t="s">
        <v>81</v>
      </c>
      <c r="BK111" s="174">
        <f>ROUND(I111*H111,2)</f>
        <v>0</v>
      </c>
      <c r="BL111" s="17" t="s">
        <v>133</v>
      </c>
      <c r="BM111" s="17" t="s">
        <v>298</v>
      </c>
    </row>
    <row r="112" s="1" customFormat="1">
      <c r="B112" s="35"/>
      <c r="D112" s="175" t="s">
        <v>141</v>
      </c>
      <c r="F112" s="176" t="s">
        <v>189</v>
      </c>
      <c r="I112" s="108"/>
      <c r="L112" s="35"/>
      <c r="M112" s="177"/>
      <c r="N112" s="65"/>
      <c r="O112" s="65"/>
      <c r="P112" s="65"/>
      <c r="Q112" s="65"/>
      <c r="R112" s="65"/>
      <c r="S112" s="65"/>
      <c r="T112" s="66"/>
      <c r="AT112" s="17" t="s">
        <v>141</v>
      </c>
      <c r="AU112" s="17" t="s">
        <v>83</v>
      </c>
    </row>
    <row r="113" s="10" customFormat="1" ht="22.8" customHeight="1">
      <c r="B113" s="149"/>
      <c r="D113" s="150" t="s">
        <v>72</v>
      </c>
      <c r="E113" s="160" t="s">
        <v>190</v>
      </c>
      <c r="F113" s="160" t="s">
        <v>191</v>
      </c>
      <c r="I113" s="152"/>
      <c r="J113" s="161">
        <f>BK113</f>
        <v>0</v>
      </c>
      <c r="L113" s="149"/>
      <c r="M113" s="154"/>
      <c r="N113" s="155"/>
      <c r="O113" s="155"/>
      <c r="P113" s="156">
        <f>SUM(P114:P126)</f>
        <v>0</v>
      </c>
      <c r="Q113" s="155"/>
      <c r="R113" s="156">
        <f>SUM(R114:R126)</f>
        <v>0</v>
      </c>
      <c r="S113" s="155"/>
      <c r="T113" s="157">
        <f>SUM(T114:T126)</f>
        <v>0</v>
      </c>
      <c r="AR113" s="150" t="s">
        <v>81</v>
      </c>
      <c r="AT113" s="158" t="s">
        <v>72</v>
      </c>
      <c r="AU113" s="158" t="s">
        <v>81</v>
      </c>
      <c r="AY113" s="150" t="s">
        <v>125</v>
      </c>
      <c r="BK113" s="159">
        <f>SUM(BK114:BK126)</f>
        <v>0</v>
      </c>
    </row>
    <row r="114" s="1" customFormat="1" ht="22.5" customHeight="1">
      <c r="B114" s="162"/>
      <c r="C114" s="163" t="s">
        <v>184</v>
      </c>
      <c r="D114" s="163" t="s">
        <v>128</v>
      </c>
      <c r="E114" s="164" t="s">
        <v>193</v>
      </c>
      <c r="F114" s="165" t="s">
        <v>194</v>
      </c>
      <c r="G114" s="166" t="s">
        <v>195</v>
      </c>
      <c r="H114" s="167">
        <v>0.32700000000000001</v>
      </c>
      <c r="I114" s="168"/>
      <c r="J114" s="169">
        <f>ROUND(I114*H114,2)</f>
        <v>0</v>
      </c>
      <c r="K114" s="165" t="s">
        <v>132</v>
      </c>
      <c r="L114" s="35"/>
      <c r="M114" s="170" t="s">
        <v>3</v>
      </c>
      <c r="N114" s="171" t="s">
        <v>44</v>
      </c>
      <c r="O114" s="65"/>
      <c r="P114" s="172">
        <f>O114*H114</f>
        <v>0</v>
      </c>
      <c r="Q114" s="172">
        <v>0</v>
      </c>
      <c r="R114" s="172">
        <f>Q114*H114</f>
        <v>0</v>
      </c>
      <c r="S114" s="172">
        <v>0</v>
      </c>
      <c r="T114" s="173">
        <f>S114*H114</f>
        <v>0</v>
      </c>
      <c r="AR114" s="17" t="s">
        <v>133</v>
      </c>
      <c r="AT114" s="17" t="s">
        <v>128</v>
      </c>
      <c r="AU114" s="17" t="s">
        <v>83</v>
      </c>
      <c r="AY114" s="17" t="s">
        <v>125</v>
      </c>
      <c r="BE114" s="174">
        <f>IF(N114="základní",J114,0)</f>
        <v>0</v>
      </c>
      <c r="BF114" s="174">
        <f>IF(N114="snížená",J114,0)</f>
        <v>0</v>
      </c>
      <c r="BG114" s="174">
        <f>IF(N114="zákl. přenesená",J114,0)</f>
        <v>0</v>
      </c>
      <c r="BH114" s="174">
        <f>IF(N114="sníž. přenesená",J114,0)</f>
        <v>0</v>
      </c>
      <c r="BI114" s="174">
        <f>IF(N114="nulová",J114,0)</f>
        <v>0</v>
      </c>
      <c r="BJ114" s="17" t="s">
        <v>81</v>
      </c>
      <c r="BK114" s="174">
        <f>ROUND(I114*H114,2)</f>
        <v>0</v>
      </c>
      <c r="BL114" s="17" t="s">
        <v>133</v>
      </c>
      <c r="BM114" s="17" t="s">
        <v>299</v>
      </c>
    </row>
    <row r="115" s="1" customFormat="1">
      <c r="B115" s="35"/>
      <c r="D115" s="175" t="s">
        <v>139</v>
      </c>
      <c r="F115" s="176" t="s">
        <v>197</v>
      </c>
      <c r="I115" s="108"/>
      <c r="L115" s="35"/>
      <c r="M115" s="177"/>
      <c r="N115" s="65"/>
      <c r="O115" s="65"/>
      <c r="P115" s="65"/>
      <c r="Q115" s="65"/>
      <c r="R115" s="65"/>
      <c r="S115" s="65"/>
      <c r="T115" s="66"/>
      <c r="AT115" s="17" t="s">
        <v>139</v>
      </c>
      <c r="AU115" s="17" t="s">
        <v>83</v>
      </c>
    </row>
    <row r="116" s="11" customFormat="1">
      <c r="B116" s="178"/>
      <c r="D116" s="175" t="s">
        <v>157</v>
      </c>
      <c r="E116" s="179" t="s">
        <v>3</v>
      </c>
      <c r="F116" s="180" t="s">
        <v>300</v>
      </c>
      <c r="H116" s="181">
        <v>0.32700000000000001</v>
      </c>
      <c r="I116" s="182"/>
      <c r="L116" s="178"/>
      <c r="M116" s="183"/>
      <c r="N116" s="184"/>
      <c r="O116" s="184"/>
      <c r="P116" s="184"/>
      <c r="Q116" s="184"/>
      <c r="R116" s="184"/>
      <c r="S116" s="184"/>
      <c r="T116" s="185"/>
      <c r="AT116" s="179" t="s">
        <v>157</v>
      </c>
      <c r="AU116" s="179" t="s">
        <v>83</v>
      </c>
      <c r="AV116" s="11" t="s">
        <v>83</v>
      </c>
      <c r="AW116" s="11" t="s">
        <v>34</v>
      </c>
      <c r="AX116" s="11" t="s">
        <v>81</v>
      </c>
      <c r="AY116" s="179" t="s">
        <v>125</v>
      </c>
    </row>
    <row r="117" s="1" customFormat="1" ht="22.5" customHeight="1">
      <c r="B117" s="162"/>
      <c r="C117" s="163" t="s">
        <v>192</v>
      </c>
      <c r="D117" s="163" t="s">
        <v>128</v>
      </c>
      <c r="E117" s="164" t="s">
        <v>201</v>
      </c>
      <c r="F117" s="165" t="s">
        <v>202</v>
      </c>
      <c r="G117" s="166" t="s">
        <v>195</v>
      </c>
      <c r="H117" s="167">
        <v>0.32700000000000001</v>
      </c>
      <c r="I117" s="168"/>
      <c r="J117" s="169">
        <f>ROUND(I117*H117,2)</f>
        <v>0</v>
      </c>
      <c r="K117" s="165" t="s">
        <v>132</v>
      </c>
      <c r="L117" s="35"/>
      <c r="M117" s="170" t="s">
        <v>3</v>
      </c>
      <c r="N117" s="171" t="s">
        <v>44</v>
      </c>
      <c r="O117" s="65"/>
      <c r="P117" s="172">
        <f>O117*H117</f>
        <v>0</v>
      </c>
      <c r="Q117" s="172">
        <v>0</v>
      </c>
      <c r="R117" s="172">
        <f>Q117*H117</f>
        <v>0</v>
      </c>
      <c r="S117" s="172">
        <v>0</v>
      </c>
      <c r="T117" s="173">
        <f>S117*H117</f>
        <v>0</v>
      </c>
      <c r="AR117" s="17" t="s">
        <v>133</v>
      </c>
      <c r="AT117" s="17" t="s">
        <v>128</v>
      </c>
      <c r="AU117" s="17" t="s">
        <v>83</v>
      </c>
      <c r="AY117" s="17" t="s">
        <v>125</v>
      </c>
      <c r="BE117" s="174">
        <f>IF(N117="základní",J117,0)</f>
        <v>0</v>
      </c>
      <c r="BF117" s="174">
        <f>IF(N117="snížená",J117,0)</f>
        <v>0</v>
      </c>
      <c r="BG117" s="174">
        <f>IF(N117="zákl. přenesená",J117,0)</f>
        <v>0</v>
      </c>
      <c r="BH117" s="174">
        <f>IF(N117="sníž. přenesená",J117,0)</f>
        <v>0</v>
      </c>
      <c r="BI117" s="174">
        <f>IF(N117="nulová",J117,0)</f>
        <v>0</v>
      </c>
      <c r="BJ117" s="17" t="s">
        <v>81</v>
      </c>
      <c r="BK117" s="174">
        <f>ROUND(I117*H117,2)</f>
        <v>0</v>
      </c>
      <c r="BL117" s="17" t="s">
        <v>133</v>
      </c>
      <c r="BM117" s="17" t="s">
        <v>301</v>
      </c>
    </row>
    <row r="118" s="1" customFormat="1">
      <c r="B118" s="35"/>
      <c r="D118" s="175" t="s">
        <v>139</v>
      </c>
      <c r="F118" s="176" t="s">
        <v>204</v>
      </c>
      <c r="I118" s="108"/>
      <c r="L118" s="35"/>
      <c r="M118" s="177"/>
      <c r="N118" s="65"/>
      <c r="O118" s="65"/>
      <c r="P118" s="65"/>
      <c r="Q118" s="65"/>
      <c r="R118" s="65"/>
      <c r="S118" s="65"/>
      <c r="T118" s="66"/>
      <c r="AT118" s="17" t="s">
        <v>139</v>
      </c>
      <c r="AU118" s="17" t="s">
        <v>83</v>
      </c>
    </row>
    <row r="119" s="1" customFormat="1" ht="16.5" customHeight="1">
      <c r="B119" s="162"/>
      <c r="C119" s="163" t="s">
        <v>200</v>
      </c>
      <c r="D119" s="163" t="s">
        <v>128</v>
      </c>
      <c r="E119" s="164" t="s">
        <v>206</v>
      </c>
      <c r="F119" s="165" t="s">
        <v>207</v>
      </c>
      <c r="G119" s="166" t="s">
        <v>195</v>
      </c>
      <c r="H119" s="167">
        <v>0.32700000000000001</v>
      </c>
      <c r="I119" s="168"/>
      <c r="J119" s="169">
        <f>ROUND(I119*H119,2)</f>
        <v>0</v>
      </c>
      <c r="K119" s="165" t="s">
        <v>132</v>
      </c>
      <c r="L119" s="35"/>
      <c r="M119" s="170" t="s">
        <v>3</v>
      </c>
      <c r="N119" s="171" t="s">
        <v>44</v>
      </c>
      <c r="O119" s="65"/>
      <c r="P119" s="172">
        <f>O119*H119</f>
        <v>0</v>
      </c>
      <c r="Q119" s="172">
        <v>0</v>
      </c>
      <c r="R119" s="172">
        <f>Q119*H119</f>
        <v>0</v>
      </c>
      <c r="S119" s="172">
        <v>0</v>
      </c>
      <c r="T119" s="173">
        <f>S119*H119</f>
        <v>0</v>
      </c>
      <c r="AR119" s="17" t="s">
        <v>133</v>
      </c>
      <c r="AT119" s="17" t="s">
        <v>128</v>
      </c>
      <c r="AU119" s="17" t="s">
        <v>83</v>
      </c>
      <c r="AY119" s="17" t="s">
        <v>125</v>
      </c>
      <c r="BE119" s="174">
        <f>IF(N119="základní",J119,0)</f>
        <v>0</v>
      </c>
      <c r="BF119" s="174">
        <f>IF(N119="snížená",J119,0)</f>
        <v>0</v>
      </c>
      <c r="BG119" s="174">
        <f>IF(N119="zákl. přenesená",J119,0)</f>
        <v>0</v>
      </c>
      <c r="BH119" s="174">
        <f>IF(N119="sníž. přenesená",J119,0)</f>
        <v>0</v>
      </c>
      <c r="BI119" s="174">
        <f>IF(N119="nulová",J119,0)</f>
        <v>0</v>
      </c>
      <c r="BJ119" s="17" t="s">
        <v>81</v>
      </c>
      <c r="BK119" s="174">
        <f>ROUND(I119*H119,2)</f>
        <v>0</v>
      </c>
      <c r="BL119" s="17" t="s">
        <v>133</v>
      </c>
      <c r="BM119" s="17" t="s">
        <v>302</v>
      </c>
    </row>
    <row r="120" s="1" customFormat="1">
      <c r="B120" s="35"/>
      <c r="D120" s="175" t="s">
        <v>139</v>
      </c>
      <c r="F120" s="176" t="s">
        <v>209</v>
      </c>
      <c r="I120" s="108"/>
      <c r="L120" s="35"/>
      <c r="M120" s="177"/>
      <c r="N120" s="65"/>
      <c r="O120" s="65"/>
      <c r="P120" s="65"/>
      <c r="Q120" s="65"/>
      <c r="R120" s="65"/>
      <c r="S120" s="65"/>
      <c r="T120" s="66"/>
      <c r="AT120" s="17" t="s">
        <v>139</v>
      </c>
      <c r="AU120" s="17" t="s">
        <v>83</v>
      </c>
    </row>
    <row r="121" s="1" customFormat="1" ht="22.5" customHeight="1">
      <c r="B121" s="162"/>
      <c r="C121" s="163" t="s">
        <v>205</v>
      </c>
      <c r="D121" s="163" t="s">
        <v>128</v>
      </c>
      <c r="E121" s="164" t="s">
        <v>211</v>
      </c>
      <c r="F121" s="165" t="s">
        <v>212</v>
      </c>
      <c r="G121" s="166" t="s">
        <v>195</v>
      </c>
      <c r="H121" s="167">
        <v>6.532</v>
      </c>
      <c r="I121" s="168"/>
      <c r="J121" s="169">
        <f>ROUND(I121*H121,2)</f>
        <v>0</v>
      </c>
      <c r="K121" s="165" t="s">
        <v>132</v>
      </c>
      <c r="L121" s="35"/>
      <c r="M121" s="170" t="s">
        <v>3</v>
      </c>
      <c r="N121" s="171" t="s">
        <v>44</v>
      </c>
      <c r="O121" s="65"/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AR121" s="17" t="s">
        <v>133</v>
      </c>
      <c r="AT121" s="17" t="s">
        <v>128</v>
      </c>
      <c r="AU121" s="17" t="s">
        <v>83</v>
      </c>
      <c r="AY121" s="17" t="s">
        <v>125</v>
      </c>
      <c r="BE121" s="174">
        <f>IF(N121="základní",J121,0)</f>
        <v>0</v>
      </c>
      <c r="BF121" s="174">
        <f>IF(N121="snížená",J121,0)</f>
        <v>0</v>
      </c>
      <c r="BG121" s="174">
        <f>IF(N121="zákl. přenesená",J121,0)</f>
        <v>0</v>
      </c>
      <c r="BH121" s="174">
        <f>IF(N121="sníž. přenesená",J121,0)</f>
        <v>0</v>
      </c>
      <c r="BI121" s="174">
        <f>IF(N121="nulová",J121,0)</f>
        <v>0</v>
      </c>
      <c r="BJ121" s="17" t="s">
        <v>81</v>
      </c>
      <c r="BK121" s="174">
        <f>ROUND(I121*H121,2)</f>
        <v>0</v>
      </c>
      <c r="BL121" s="17" t="s">
        <v>133</v>
      </c>
      <c r="BM121" s="17" t="s">
        <v>303</v>
      </c>
    </row>
    <row r="122" s="1" customFormat="1">
      <c r="B122" s="35"/>
      <c r="D122" s="175" t="s">
        <v>139</v>
      </c>
      <c r="F122" s="176" t="s">
        <v>214</v>
      </c>
      <c r="I122" s="108"/>
      <c r="L122" s="35"/>
      <c r="M122" s="177"/>
      <c r="N122" s="65"/>
      <c r="O122" s="65"/>
      <c r="P122" s="65"/>
      <c r="Q122" s="65"/>
      <c r="R122" s="65"/>
      <c r="S122" s="65"/>
      <c r="T122" s="66"/>
      <c r="AT122" s="17" t="s">
        <v>139</v>
      </c>
      <c r="AU122" s="17" t="s">
        <v>83</v>
      </c>
    </row>
    <row r="123" s="1" customFormat="1">
      <c r="B123" s="35"/>
      <c r="D123" s="175" t="s">
        <v>141</v>
      </c>
      <c r="F123" s="176" t="s">
        <v>304</v>
      </c>
      <c r="I123" s="108"/>
      <c r="L123" s="35"/>
      <c r="M123" s="177"/>
      <c r="N123" s="65"/>
      <c r="O123" s="65"/>
      <c r="P123" s="65"/>
      <c r="Q123" s="65"/>
      <c r="R123" s="65"/>
      <c r="S123" s="65"/>
      <c r="T123" s="66"/>
      <c r="AT123" s="17" t="s">
        <v>141</v>
      </c>
      <c r="AU123" s="17" t="s">
        <v>83</v>
      </c>
    </row>
    <row r="124" s="11" customFormat="1">
      <c r="B124" s="178"/>
      <c r="D124" s="175" t="s">
        <v>157</v>
      </c>
      <c r="E124" s="179" t="s">
        <v>3</v>
      </c>
      <c r="F124" s="180" t="s">
        <v>305</v>
      </c>
      <c r="H124" s="181">
        <v>6.532</v>
      </c>
      <c r="I124" s="182"/>
      <c r="L124" s="178"/>
      <c r="M124" s="183"/>
      <c r="N124" s="184"/>
      <c r="O124" s="184"/>
      <c r="P124" s="184"/>
      <c r="Q124" s="184"/>
      <c r="R124" s="184"/>
      <c r="S124" s="184"/>
      <c r="T124" s="185"/>
      <c r="AT124" s="179" t="s">
        <v>157</v>
      </c>
      <c r="AU124" s="179" t="s">
        <v>83</v>
      </c>
      <c r="AV124" s="11" t="s">
        <v>83</v>
      </c>
      <c r="AW124" s="11" t="s">
        <v>34</v>
      </c>
      <c r="AX124" s="11" t="s">
        <v>81</v>
      </c>
      <c r="AY124" s="179" t="s">
        <v>125</v>
      </c>
    </row>
    <row r="125" s="1" customFormat="1" ht="22.5" customHeight="1">
      <c r="B125" s="162"/>
      <c r="C125" s="163" t="s">
        <v>210</v>
      </c>
      <c r="D125" s="163" t="s">
        <v>128</v>
      </c>
      <c r="E125" s="164" t="s">
        <v>218</v>
      </c>
      <c r="F125" s="165" t="s">
        <v>219</v>
      </c>
      <c r="G125" s="166" t="s">
        <v>195</v>
      </c>
      <c r="H125" s="167">
        <v>0.32700000000000001</v>
      </c>
      <c r="I125" s="168"/>
      <c r="J125" s="169">
        <f>ROUND(I125*H125,2)</f>
        <v>0</v>
      </c>
      <c r="K125" s="165" t="s">
        <v>132</v>
      </c>
      <c r="L125" s="35"/>
      <c r="M125" s="170" t="s">
        <v>3</v>
      </c>
      <c r="N125" s="171" t="s">
        <v>44</v>
      </c>
      <c r="O125" s="65"/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AR125" s="17" t="s">
        <v>133</v>
      </c>
      <c r="AT125" s="17" t="s">
        <v>128</v>
      </c>
      <c r="AU125" s="17" t="s">
        <v>83</v>
      </c>
      <c r="AY125" s="17" t="s">
        <v>125</v>
      </c>
      <c r="BE125" s="174">
        <f>IF(N125="základní",J125,0)</f>
        <v>0</v>
      </c>
      <c r="BF125" s="174">
        <f>IF(N125="snížená",J125,0)</f>
        <v>0</v>
      </c>
      <c r="BG125" s="174">
        <f>IF(N125="zákl. přenesená",J125,0)</f>
        <v>0</v>
      </c>
      <c r="BH125" s="174">
        <f>IF(N125="sníž. přenesená",J125,0)</f>
        <v>0</v>
      </c>
      <c r="BI125" s="174">
        <f>IF(N125="nulová",J125,0)</f>
        <v>0</v>
      </c>
      <c r="BJ125" s="17" t="s">
        <v>81</v>
      </c>
      <c r="BK125" s="174">
        <f>ROUND(I125*H125,2)</f>
        <v>0</v>
      </c>
      <c r="BL125" s="17" t="s">
        <v>133</v>
      </c>
      <c r="BM125" s="17" t="s">
        <v>306</v>
      </c>
    </row>
    <row r="126" s="1" customFormat="1">
      <c r="B126" s="35"/>
      <c r="D126" s="175" t="s">
        <v>139</v>
      </c>
      <c r="F126" s="176" t="s">
        <v>221</v>
      </c>
      <c r="I126" s="108"/>
      <c r="L126" s="35"/>
      <c r="M126" s="177"/>
      <c r="N126" s="65"/>
      <c r="O126" s="65"/>
      <c r="P126" s="65"/>
      <c r="Q126" s="65"/>
      <c r="R126" s="65"/>
      <c r="S126" s="65"/>
      <c r="T126" s="66"/>
      <c r="AT126" s="17" t="s">
        <v>139</v>
      </c>
      <c r="AU126" s="17" t="s">
        <v>83</v>
      </c>
    </row>
    <row r="127" s="10" customFormat="1" ht="22.8" customHeight="1">
      <c r="B127" s="149"/>
      <c r="D127" s="150" t="s">
        <v>72</v>
      </c>
      <c r="E127" s="160" t="s">
        <v>222</v>
      </c>
      <c r="F127" s="160" t="s">
        <v>223</v>
      </c>
      <c r="I127" s="152"/>
      <c r="J127" s="161">
        <f>BK127</f>
        <v>0</v>
      </c>
      <c r="L127" s="149"/>
      <c r="M127" s="154"/>
      <c r="N127" s="155"/>
      <c r="O127" s="155"/>
      <c r="P127" s="156">
        <f>P128</f>
        <v>0</v>
      </c>
      <c r="Q127" s="155"/>
      <c r="R127" s="156">
        <f>R128</f>
        <v>0</v>
      </c>
      <c r="S127" s="155"/>
      <c r="T127" s="157">
        <f>T128</f>
        <v>0</v>
      </c>
      <c r="AR127" s="150" t="s">
        <v>81</v>
      </c>
      <c r="AT127" s="158" t="s">
        <v>72</v>
      </c>
      <c r="AU127" s="158" t="s">
        <v>81</v>
      </c>
      <c r="AY127" s="150" t="s">
        <v>125</v>
      </c>
      <c r="BK127" s="159">
        <f>BK128</f>
        <v>0</v>
      </c>
    </row>
    <row r="128" s="1" customFormat="1" ht="16.5" customHeight="1">
      <c r="B128" s="162"/>
      <c r="C128" s="163" t="s">
        <v>9</v>
      </c>
      <c r="D128" s="163" t="s">
        <v>128</v>
      </c>
      <c r="E128" s="164" t="s">
        <v>225</v>
      </c>
      <c r="F128" s="165" t="s">
        <v>226</v>
      </c>
      <c r="G128" s="166" t="s">
        <v>195</v>
      </c>
      <c r="H128" s="167">
        <v>6.931</v>
      </c>
      <c r="I128" s="168"/>
      <c r="J128" s="169">
        <f>ROUND(I128*H128,2)</f>
        <v>0</v>
      </c>
      <c r="K128" s="165" t="s">
        <v>132</v>
      </c>
      <c r="L128" s="35"/>
      <c r="M128" s="194" t="s">
        <v>3</v>
      </c>
      <c r="N128" s="195" t="s">
        <v>44</v>
      </c>
      <c r="O128" s="196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AR128" s="17" t="s">
        <v>133</v>
      </c>
      <c r="AT128" s="17" t="s">
        <v>128</v>
      </c>
      <c r="AU128" s="17" t="s">
        <v>83</v>
      </c>
      <c r="AY128" s="17" t="s">
        <v>125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7" t="s">
        <v>81</v>
      </c>
      <c r="BK128" s="174">
        <f>ROUND(I128*H128,2)</f>
        <v>0</v>
      </c>
      <c r="BL128" s="17" t="s">
        <v>133</v>
      </c>
      <c r="BM128" s="17" t="s">
        <v>307</v>
      </c>
    </row>
    <row r="129" s="1" customFormat="1" ht="6.96" customHeight="1">
      <c r="B129" s="50"/>
      <c r="C129" s="51"/>
      <c r="D129" s="51"/>
      <c r="E129" s="51"/>
      <c r="F129" s="51"/>
      <c r="G129" s="51"/>
      <c r="H129" s="51"/>
      <c r="I129" s="124"/>
      <c r="J129" s="51"/>
      <c r="K129" s="51"/>
      <c r="L129" s="35"/>
    </row>
  </sheetData>
  <autoFilter ref="C82:K12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95</v>
      </c>
    </row>
    <row r="3" ht="6.96" customHeight="1">
      <c r="B3" s="18"/>
      <c r="C3" s="19"/>
      <c r="D3" s="19"/>
      <c r="E3" s="19"/>
      <c r="F3" s="19"/>
      <c r="G3" s="19"/>
      <c r="H3" s="19"/>
      <c r="I3" s="106"/>
      <c r="J3" s="19"/>
      <c r="K3" s="19"/>
      <c r="L3" s="20"/>
      <c r="AT3" s="17" t="s">
        <v>83</v>
      </c>
    </row>
    <row r="4" ht="24.96" customHeight="1">
      <c r="B4" s="20"/>
      <c r="D4" s="21" t="s">
        <v>99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07" t="str">
        <f>'Rekapitulace stavby'!K6</f>
        <v>VD Štěchovice - oprava spárování PK</v>
      </c>
      <c r="F7" s="29"/>
      <c r="G7" s="29"/>
      <c r="H7" s="29"/>
      <c r="L7" s="20"/>
    </row>
    <row r="8" s="1" customFormat="1" ht="12" customHeight="1">
      <c r="B8" s="35"/>
      <c r="D8" s="29" t="s">
        <v>100</v>
      </c>
      <c r="I8" s="108"/>
      <c r="L8" s="35"/>
    </row>
    <row r="9" s="1" customFormat="1" ht="36.96" customHeight="1">
      <c r="B9" s="35"/>
      <c r="E9" s="56" t="s">
        <v>308</v>
      </c>
      <c r="F9" s="1"/>
      <c r="G9" s="1"/>
      <c r="H9" s="1"/>
      <c r="I9" s="108"/>
      <c r="L9" s="35"/>
    </row>
    <row r="10" s="1" customFormat="1">
      <c r="B10" s="35"/>
      <c r="I10" s="108"/>
      <c r="L10" s="35"/>
    </row>
    <row r="11" s="1" customFormat="1" ht="12" customHeight="1">
      <c r="B11" s="35"/>
      <c r="D11" s="29" t="s">
        <v>19</v>
      </c>
      <c r="F11" s="17" t="s">
        <v>20</v>
      </c>
      <c r="I11" s="109" t="s">
        <v>21</v>
      </c>
      <c r="J11" s="17" t="s">
        <v>3</v>
      </c>
      <c r="L11" s="35"/>
    </row>
    <row r="12" s="1" customFormat="1" ht="12" customHeight="1">
      <c r="B12" s="35"/>
      <c r="D12" s="29" t="s">
        <v>22</v>
      </c>
      <c r="F12" s="17" t="s">
        <v>23</v>
      </c>
      <c r="I12" s="109" t="s">
        <v>24</v>
      </c>
      <c r="J12" s="58" t="str">
        <f>'Rekapitulace stavby'!AN8</f>
        <v>25. 3. 2019</v>
      </c>
      <c r="L12" s="35"/>
    </row>
    <row r="13" s="1" customFormat="1" ht="10.8" customHeight="1">
      <c r="B13" s="35"/>
      <c r="I13" s="108"/>
      <c r="L13" s="35"/>
    </row>
    <row r="14" s="1" customFormat="1" ht="12" customHeight="1">
      <c r="B14" s="35"/>
      <c r="D14" s="29" t="s">
        <v>26</v>
      </c>
      <c r="I14" s="109" t="s">
        <v>27</v>
      </c>
      <c r="J14" s="17" t="s">
        <v>3</v>
      </c>
      <c r="L14" s="35"/>
    </row>
    <row r="15" s="1" customFormat="1" ht="18" customHeight="1">
      <c r="B15" s="35"/>
      <c r="E15" s="17" t="s">
        <v>28</v>
      </c>
      <c r="I15" s="109" t="s">
        <v>29</v>
      </c>
      <c r="J15" s="17" t="s">
        <v>3</v>
      </c>
      <c r="L15" s="35"/>
    </row>
    <row r="16" s="1" customFormat="1" ht="6.96" customHeight="1">
      <c r="B16" s="35"/>
      <c r="I16" s="108"/>
      <c r="L16" s="35"/>
    </row>
    <row r="17" s="1" customFormat="1" ht="12" customHeight="1">
      <c r="B17" s="35"/>
      <c r="D17" s="29" t="s">
        <v>30</v>
      </c>
      <c r="I17" s="109" t="s">
        <v>27</v>
      </c>
      <c r="J17" s="30" t="str">
        <f>'Rekapitulace stavby'!AN13</f>
        <v>Vyplň údaj</v>
      </c>
      <c r="L17" s="35"/>
    </row>
    <row r="18" s="1" customFormat="1" ht="18" customHeight="1">
      <c r="B18" s="35"/>
      <c r="E18" s="30" t="str">
        <f>'Rekapitulace stavby'!E14</f>
        <v>Vyplň údaj</v>
      </c>
      <c r="F18" s="17"/>
      <c r="G18" s="17"/>
      <c r="H18" s="17"/>
      <c r="I18" s="109" t="s">
        <v>29</v>
      </c>
      <c r="J18" s="30" t="str">
        <f>'Rekapitulace stavby'!AN14</f>
        <v>Vyplň údaj</v>
      </c>
      <c r="L18" s="35"/>
    </row>
    <row r="19" s="1" customFormat="1" ht="6.96" customHeight="1">
      <c r="B19" s="35"/>
      <c r="I19" s="108"/>
      <c r="L19" s="35"/>
    </row>
    <row r="20" s="1" customFormat="1" ht="12" customHeight="1">
      <c r="B20" s="35"/>
      <c r="D20" s="29" t="s">
        <v>32</v>
      </c>
      <c r="I20" s="109" t="s">
        <v>27</v>
      </c>
      <c r="J20" s="17" t="s">
        <v>3</v>
      </c>
      <c r="L20" s="35"/>
    </row>
    <row r="21" s="1" customFormat="1" ht="18" customHeight="1">
      <c r="B21" s="35"/>
      <c r="E21" s="17" t="s">
        <v>33</v>
      </c>
      <c r="I21" s="109" t="s">
        <v>29</v>
      </c>
      <c r="J21" s="17" t="s">
        <v>3</v>
      </c>
      <c r="L21" s="35"/>
    </row>
    <row r="22" s="1" customFormat="1" ht="6.96" customHeight="1">
      <c r="B22" s="35"/>
      <c r="I22" s="108"/>
      <c r="L22" s="35"/>
    </row>
    <row r="23" s="1" customFormat="1" ht="12" customHeight="1">
      <c r="B23" s="35"/>
      <c r="D23" s="29" t="s">
        <v>35</v>
      </c>
      <c r="I23" s="109" t="s">
        <v>27</v>
      </c>
      <c r="J23" s="17" t="s">
        <v>3</v>
      </c>
      <c r="L23" s="35"/>
    </row>
    <row r="24" s="1" customFormat="1" ht="18" customHeight="1">
      <c r="B24" s="35"/>
      <c r="E24" s="17" t="s">
        <v>36</v>
      </c>
      <c r="I24" s="109" t="s">
        <v>29</v>
      </c>
      <c r="J24" s="17" t="s">
        <v>3</v>
      </c>
      <c r="L24" s="35"/>
    </row>
    <row r="25" s="1" customFormat="1" ht="6.96" customHeight="1">
      <c r="B25" s="35"/>
      <c r="I25" s="108"/>
      <c r="L25" s="35"/>
    </row>
    <row r="26" s="1" customFormat="1" ht="12" customHeight="1">
      <c r="B26" s="35"/>
      <c r="D26" s="29" t="s">
        <v>37</v>
      </c>
      <c r="I26" s="108"/>
      <c r="L26" s="35"/>
    </row>
    <row r="27" s="6" customFormat="1" ht="16.5" customHeight="1">
      <c r="B27" s="110"/>
      <c r="E27" s="33" t="s">
        <v>3</v>
      </c>
      <c r="F27" s="33"/>
      <c r="G27" s="33"/>
      <c r="H27" s="33"/>
      <c r="I27" s="111"/>
      <c r="L27" s="110"/>
    </row>
    <row r="28" s="1" customFormat="1" ht="6.96" customHeight="1">
      <c r="B28" s="35"/>
      <c r="I28" s="108"/>
      <c r="L28" s="35"/>
    </row>
    <row r="29" s="1" customFormat="1" ht="6.96" customHeight="1">
      <c r="B29" s="35"/>
      <c r="D29" s="61"/>
      <c r="E29" s="61"/>
      <c r="F29" s="61"/>
      <c r="G29" s="61"/>
      <c r="H29" s="61"/>
      <c r="I29" s="112"/>
      <c r="J29" s="61"/>
      <c r="K29" s="61"/>
      <c r="L29" s="35"/>
    </row>
    <row r="30" s="1" customFormat="1" ht="25.44" customHeight="1">
      <c r="B30" s="35"/>
      <c r="D30" s="113" t="s">
        <v>39</v>
      </c>
      <c r="I30" s="108"/>
      <c r="J30" s="81">
        <f>ROUND(J83, 2)</f>
        <v>0</v>
      </c>
      <c r="L30" s="35"/>
    </row>
    <row r="31" s="1" customFormat="1" ht="6.96" customHeight="1">
      <c r="B31" s="35"/>
      <c r="D31" s="61"/>
      <c r="E31" s="61"/>
      <c r="F31" s="61"/>
      <c r="G31" s="61"/>
      <c r="H31" s="61"/>
      <c r="I31" s="112"/>
      <c r="J31" s="61"/>
      <c r="K31" s="61"/>
      <c r="L31" s="35"/>
    </row>
    <row r="32" s="1" customFormat="1" ht="14.4" customHeight="1">
      <c r="B32" s="35"/>
      <c r="F32" s="39" t="s">
        <v>41</v>
      </c>
      <c r="I32" s="114" t="s">
        <v>40</v>
      </c>
      <c r="J32" s="39" t="s">
        <v>42</v>
      </c>
      <c r="L32" s="35"/>
    </row>
    <row r="33" s="1" customFormat="1" ht="14.4" customHeight="1">
      <c r="B33" s="35"/>
      <c r="D33" s="29" t="s">
        <v>43</v>
      </c>
      <c r="E33" s="29" t="s">
        <v>44</v>
      </c>
      <c r="F33" s="115">
        <f>ROUND((SUM(BE83:BE140)),  2)</f>
        <v>0</v>
      </c>
      <c r="I33" s="116">
        <v>0.20999999999999999</v>
      </c>
      <c r="J33" s="115">
        <f>ROUND(((SUM(BE83:BE140))*I33),  2)</f>
        <v>0</v>
      </c>
      <c r="L33" s="35"/>
    </row>
    <row r="34" s="1" customFormat="1" ht="14.4" customHeight="1">
      <c r="B34" s="35"/>
      <c r="E34" s="29" t="s">
        <v>45</v>
      </c>
      <c r="F34" s="115">
        <f>ROUND((SUM(BF83:BF140)),  2)</f>
        <v>0</v>
      </c>
      <c r="I34" s="116">
        <v>0.14999999999999999</v>
      </c>
      <c r="J34" s="115">
        <f>ROUND(((SUM(BF83:BF140))*I34),  2)</f>
        <v>0</v>
      </c>
      <c r="L34" s="35"/>
    </row>
    <row r="35" hidden="1" s="1" customFormat="1" ht="14.4" customHeight="1">
      <c r="B35" s="35"/>
      <c r="E35" s="29" t="s">
        <v>46</v>
      </c>
      <c r="F35" s="115">
        <f>ROUND((SUM(BG83:BG140)),  2)</f>
        <v>0</v>
      </c>
      <c r="I35" s="116">
        <v>0.20999999999999999</v>
      </c>
      <c r="J35" s="115">
        <f>0</f>
        <v>0</v>
      </c>
      <c r="L35" s="35"/>
    </row>
    <row r="36" hidden="1" s="1" customFormat="1" ht="14.4" customHeight="1">
      <c r="B36" s="35"/>
      <c r="E36" s="29" t="s">
        <v>47</v>
      </c>
      <c r="F36" s="115">
        <f>ROUND((SUM(BH83:BH140)),  2)</f>
        <v>0</v>
      </c>
      <c r="I36" s="116">
        <v>0.14999999999999999</v>
      </c>
      <c r="J36" s="115">
        <f>0</f>
        <v>0</v>
      </c>
      <c r="L36" s="35"/>
    </row>
    <row r="37" hidden="1" s="1" customFormat="1" ht="14.4" customHeight="1">
      <c r="B37" s="35"/>
      <c r="E37" s="29" t="s">
        <v>48</v>
      </c>
      <c r="F37" s="115">
        <f>ROUND((SUM(BI83:BI140)),  2)</f>
        <v>0</v>
      </c>
      <c r="I37" s="116">
        <v>0</v>
      </c>
      <c r="J37" s="115">
        <f>0</f>
        <v>0</v>
      </c>
      <c r="L37" s="35"/>
    </row>
    <row r="38" s="1" customFormat="1" ht="6.96" customHeight="1">
      <c r="B38" s="35"/>
      <c r="I38" s="108"/>
      <c r="L38" s="35"/>
    </row>
    <row r="39" s="1" customFormat="1" ht="25.44" customHeight="1">
      <c r="B39" s="35"/>
      <c r="C39" s="117"/>
      <c r="D39" s="118" t="s">
        <v>49</v>
      </c>
      <c r="E39" s="69"/>
      <c r="F39" s="69"/>
      <c r="G39" s="119" t="s">
        <v>50</v>
      </c>
      <c r="H39" s="120" t="s">
        <v>51</v>
      </c>
      <c r="I39" s="121"/>
      <c r="J39" s="122">
        <f>SUM(J30:J37)</f>
        <v>0</v>
      </c>
      <c r="K39" s="123"/>
      <c r="L39" s="35"/>
    </row>
    <row r="40" s="1" customFormat="1" ht="14.4" customHeight="1">
      <c r="B40" s="50"/>
      <c r="C40" s="51"/>
      <c r="D40" s="51"/>
      <c r="E40" s="51"/>
      <c r="F40" s="51"/>
      <c r="G40" s="51"/>
      <c r="H40" s="51"/>
      <c r="I40" s="124"/>
      <c r="J40" s="51"/>
      <c r="K40" s="51"/>
      <c r="L40" s="35"/>
    </row>
    <row r="44" s="1" customFormat="1" ht="6.96" customHeight="1">
      <c r="B44" s="52"/>
      <c r="C44" s="53"/>
      <c r="D44" s="53"/>
      <c r="E44" s="53"/>
      <c r="F44" s="53"/>
      <c r="G44" s="53"/>
      <c r="H44" s="53"/>
      <c r="I44" s="125"/>
      <c r="J44" s="53"/>
      <c r="K44" s="53"/>
      <c r="L44" s="35"/>
    </row>
    <row r="45" s="1" customFormat="1" ht="24.96" customHeight="1">
      <c r="B45" s="35"/>
      <c r="C45" s="21" t="s">
        <v>102</v>
      </c>
      <c r="I45" s="108"/>
      <c r="L45" s="35"/>
    </row>
    <row r="46" s="1" customFormat="1" ht="6.96" customHeight="1">
      <c r="B46" s="35"/>
      <c r="I46" s="108"/>
      <c r="L46" s="35"/>
    </row>
    <row r="47" s="1" customFormat="1" ht="12" customHeight="1">
      <c r="B47" s="35"/>
      <c r="C47" s="29" t="s">
        <v>17</v>
      </c>
      <c r="I47" s="108"/>
      <c r="L47" s="35"/>
    </row>
    <row r="48" s="1" customFormat="1" ht="16.5" customHeight="1">
      <c r="B48" s="35"/>
      <c r="E48" s="107" t="str">
        <f>E7</f>
        <v>VD Štěchovice - oprava spárování PK</v>
      </c>
      <c r="F48" s="29"/>
      <c r="G48" s="29"/>
      <c r="H48" s="29"/>
      <c r="I48" s="108"/>
      <c r="L48" s="35"/>
    </row>
    <row r="49" s="1" customFormat="1" ht="12" customHeight="1">
      <c r="B49" s="35"/>
      <c r="C49" s="29" t="s">
        <v>100</v>
      </c>
      <c r="I49" s="108"/>
      <c r="L49" s="35"/>
    </row>
    <row r="50" s="1" customFormat="1" ht="16.5" customHeight="1">
      <c r="B50" s="35"/>
      <c r="E50" s="56" t="str">
        <f>E9</f>
        <v>SO05 - odstranění vápenitých výluhů na vnější části levé zdi PK</v>
      </c>
      <c r="F50" s="1"/>
      <c r="G50" s="1"/>
      <c r="H50" s="1"/>
      <c r="I50" s="108"/>
      <c r="L50" s="35"/>
    </row>
    <row r="51" s="1" customFormat="1" ht="6.96" customHeight="1">
      <c r="B51" s="35"/>
      <c r="I51" s="108"/>
      <c r="L51" s="35"/>
    </row>
    <row r="52" s="1" customFormat="1" ht="12" customHeight="1">
      <c r="B52" s="35"/>
      <c r="C52" s="29" t="s">
        <v>22</v>
      </c>
      <c r="F52" s="17" t="str">
        <f>F12</f>
        <v>Štěchovice</v>
      </c>
      <c r="I52" s="109" t="s">
        <v>24</v>
      </c>
      <c r="J52" s="58" t="str">
        <f>IF(J12="","",J12)</f>
        <v>25. 3. 2019</v>
      </c>
      <c r="L52" s="35"/>
    </row>
    <row r="53" s="1" customFormat="1" ht="6.96" customHeight="1">
      <c r="B53" s="35"/>
      <c r="I53" s="108"/>
      <c r="L53" s="35"/>
    </row>
    <row r="54" s="1" customFormat="1" ht="13.65" customHeight="1">
      <c r="B54" s="35"/>
      <c r="C54" s="29" t="s">
        <v>26</v>
      </c>
      <c r="F54" s="17" t="str">
        <f>E15</f>
        <v>Povodí Vltavy, s.p.</v>
      </c>
      <c r="I54" s="109" t="s">
        <v>32</v>
      </c>
      <c r="J54" s="33" t="str">
        <f>E21</f>
        <v>VODNÍ DÍLA - TBD a.s.</v>
      </c>
      <c r="L54" s="35"/>
    </row>
    <row r="55" s="1" customFormat="1" ht="13.65" customHeight="1">
      <c r="B55" s="35"/>
      <c r="C55" s="29" t="s">
        <v>30</v>
      </c>
      <c r="F55" s="17" t="str">
        <f>IF(E18="","",E18)</f>
        <v>Vyplň údaj</v>
      </c>
      <c r="I55" s="109" t="s">
        <v>35</v>
      </c>
      <c r="J55" s="33" t="str">
        <f>E24</f>
        <v>Ing. T. Klemša</v>
      </c>
      <c r="L55" s="35"/>
    </row>
    <row r="56" s="1" customFormat="1" ht="10.32" customHeight="1">
      <c r="B56" s="35"/>
      <c r="I56" s="108"/>
      <c r="L56" s="35"/>
    </row>
    <row r="57" s="1" customFormat="1" ht="29.28" customHeight="1">
      <c r="B57" s="35"/>
      <c r="C57" s="126" t="s">
        <v>103</v>
      </c>
      <c r="D57" s="117"/>
      <c r="E57" s="117"/>
      <c r="F57" s="117"/>
      <c r="G57" s="117"/>
      <c r="H57" s="117"/>
      <c r="I57" s="127"/>
      <c r="J57" s="128" t="s">
        <v>104</v>
      </c>
      <c r="K57" s="117"/>
      <c r="L57" s="35"/>
    </row>
    <row r="58" s="1" customFormat="1" ht="10.32" customHeight="1">
      <c r="B58" s="35"/>
      <c r="I58" s="108"/>
      <c r="L58" s="35"/>
    </row>
    <row r="59" s="1" customFormat="1" ht="22.8" customHeight="1">
      <c r="B59" s="35"/>
      <c r="C59" s="129" t="s">
        <v>71</v>
      </c>
      <c r="I59" s="108"/>
      <c r="J59" s="81">
        <f>J83</f>
        <v>0</v>
      </c>
      <c r="L59" s="35"/>
      <c r="AU59" s="17" t="s">
        <v>105</v>
      </c>
    </row>
    <row r="60" s="7" customFormat="1" ht="24.96" customHeight="1">
      <c r="B60" s="130"/>
      <c r="D60" s="131" t="s">
        <v>106</v>
      </c>
      <c r="E60" s="132"/>
      <c r="F60" s="132"/>
      <c r="G60" s="132"/>
      <c r="H60" s="132"/>
      <c r="I60" s="133"/>
      <c r="J60" s="134">
        <f>J84</f>
        <v>0</v>
      </c>
      <c r="L60" s="130"/>
    </row>
    <row r="61" s="8" customFormat="1" ht="19.92" customHeight="1">
      <c r="B61" s="135"/>
      <c r="D61" s="136" t="s">
        <v>107</v>
      </c>
      <c r="E61" s="137"/>
      <c r="F61" s="137"/>
      <c r="G61" s="137"/>
      <c r="H61" s="137"/>
      <c r="I61" s="138"/>
      <c r="J61" s="139">
        <f>J85</f>
        <v>0</v>
      </c>
      <c r="L61" s="135"/>
    </row>
    <row r="62" s="8" customFormat="1" ht="19.92" customHeight="1">
      <c r="B62" s="135"/>
      <c r="D62" s="136" t="s">
        <v>108</v>
      </c>
      <c r="E62" s="137"/>
      <c r="F62" s="137"/>
      <c r="G62" s="137"/>
      <c r="H62" s="137"/>
      <c r="I62" s="138"/>
      <c r="J62" s="139">
        <f>J110</f>
        <v>0</v>
      </c>
      <c r="L62" s="135"/>
    </row>
    <row r="63" s="8" customFormat="1" ht="19.92" customHeight="1">
      <c r="B63" s="135"/>
      <c r="D63" s="136" t="s">
        <v>109</v>
      </c>
      <c r="E63" s="137"/>
      <c r="F63" s="137"/>
      <c r="G63" s="137"/>
      <c r="H63" s="137"/>
      <c r="I63" s="138"/>
      <c r="J63" s="139">
        <f>J139</f>
        <v>0</v>
      </c>
      <c r="L63" s="135"/>
    </row>
    <row r="64" s="1" customFormat="1" ht="21.84" customHeight="1">
      <c r="B64" s="35"/>
      <c r="I64" s="108"/>
      <c r="L64" s="35"/>
    </row>
    <row r="65" s="1" customFormat="1" ht="6.96" customHeight="1">
      <c r="B65" s="50"/>
      <c r="C65" s="51"/>
      <c r="D65" s="51"/>
      <c r="E65" s="51"/>
      <c r="F65" s="51"/>
      <c r="G65" s="51"/>
      <c r="H65" s="51"/>
      <c r="I65" s="124"/>
      <c r="J65" s="51"/>
      <c r="K65" s="51"/>
      <c r="L65" s="35"/>
    </row>
    <row r="69" s="1" customFormat="1" ht="6.96" customHeight="1">
      <c r="B69" s="52"/>
      <c r="C69" s="53"/>
      <c r="D69" s="53"/>
      <c r="E69" s="53"/>
      <c r="F69" s="53"/>
      <c r="G69" s="53"/>
      <c r="H69" s="53"/>
      <c r="I69" s="125"/>
      <c r="J69" s="53"/>
      <c r="K69" s="53"/>
      <c r="L69" s="35"/>
    </row>
    <row r="70" s="1" customFormat="1" ht="24.96" customHeight="1">
      <c r="B70" s="35"/>
      <c r="C70" s="21" t="s">
        <v>110</v>
      </c>
      <c r="I70" s="108"/>
      <c r="L70" s="35"/>
    </row>
    <row r="71" s="1" customFormat="1" ht="6.96" customHeight="1">
      <c r="B71" s="35"/>
      <c r="I71" s="108"/>
      <c r="L71" s="35"/>
    </row>
    <row r="72" s="1" customFormat="1" ht="12" customHeight="1">
      <c r="B72" s="35"/>
      <c r="C72" s="29" t="s">
        <v>17</v>
      </c>
      <c r="I72" s="108"/>
      <c r="L72" s="35"/>
    </row>
    <row r="73" s="1" customFormat="1" ht="16.5" customHeight="1">
      <c r="B73" s="35"/>
      <c r="E73" s="107" t="str">
        <f>E7</f>
        <v>VD Štěchovice - oprava spárování PK</v>
      </c>
      <c r="F73" s="29"/>
      <c r="G73" s="29"/>
      <c r="H73" s="29"/>
      <c r="I73" s="108"/>
      <c r="L73" s="35"/>
    </row>
    <row r="74" s="1" customFormat="1" ht="12" customHeight="1">
      <c r="B74" s="35"/>
      <c r="C74" s="29" t="s">
        <v>100</v>
      </c>
      <c r="I74" s="108"/>
      <c r="L74" s="35"/>
    </row>
    <row r="75" s="1" customFormat="1" ht="16.5" customHeight="1">
      <c r="B75" s="35"/>
      <c r="E75" s="56" t="str">
        <f>E9</f>
        <v>SO05 - odstranění vápenitých výluhů na vnější části levé zdi PK</v>
      </c>
      <c r="F75" s="1"/>
      <c r="G75" s="1"/>
      <c r="H75" s="1"/>
      <c r="I75" s="108"/>
      <c r="L75" s="35"/>
    </row>
    <row r="76" s="1" customFormat="1" ht="6.96" customHeight="1">
      <c r="B76" s="35"/>
      <c r="I76" s="108"/>
      <c r="L76" s="35"/>
    </row>
    <row r="77" s="1" customFormat="1" ht="12" customHeight="1">
      <c r="B77" s="35"/>
      <c r="C77" s="29" t="s">
        <v>22</v>
      </c>
      <c r="F77" s="17" t="str">
        <f>F12</f>
        <v>Štěchovice</v>
      </c>
      <c r="I77" s="109" t="s">
        <v>24</v>
      </c>
      <c r="J77" s="58" t="str">
        <f>IF(J12="","",J12)</f>
        <v>25. 3. 2019</v>
      </c>
      <c r="L77" s="35"/>
    </row>
    <row r="78" s="1" customFormat="1" ht="6.96" customHeight="1">
      <c r="B78" s="35"/>
      <c r="I78" s="108"/>
      <c r="L78" s="35"/>
    </row>
    <row r="79" s="1" customFormat="1" ht="13.65" customHeight="1">
      <c r="B79" s="35"/>
      <c r="C79" s="29" t="s">
        <v>26</v>
      </c>
      <c r="F79" s="17" t="str">
        <f>E15</f>
        <v>Povodí Vltavy, s.p.</v>
      </c>
      <c r="I79" s="109" t="s">
        <v>32</v>
      </c>
      <c r="J79" s="33" t="str">
        <f>E21</f>
        <v>VODNÍ DÍLA - TBD a.s.</v>
      </c>
      <c r="L79" s="35"/>
    </row>
    <row r="80" s="1" customFormat="1" ht="13.65" customHeight="1">
      <c r="B80" s="35"/>
      <c r="C80" s="29" t="s">
        <v>30</v>
      </c>
      <c r="F80" s="17" t="str">
        <f>IF(E18="","",E18)</f>
        <v>Vyplň údaj</v>
      </c>
      <c r="I80" s="109" t="s">
        <v>35</v>
      </c>
      <c r="J80" s="33" t="str">
        <f>E24</f>
        <v>Ing. T. Klemša</v>
      </c>
      <c r="L80" s="35"/>
    </row>
    <row r="81" s="1" customFormat="1" ht="10.32" customHeight="1">
      <c r="B81" s="35"/>
      <c r="I81" s="108"/>
      <c r="L81" s="35"/>
    </row>
    <row r="82" s="9" customFormat="1" ht="29.28" customHeight="1">
      <c r="B82" s="140"/>
      <c r="C82" s="141" t="s">
        <v>111</v>
      </c>
      <c r="D82" s="142" t="s">
        <v>58</v>
      </c>
      <c r="E82" s="142" t="s">
        <v>54</v>
      </c>
      <c r="F82" s="142" t="s">
        <v>55</v>
      </c>
      <c r="G82" s="142" t="s">
        <v>112</v>
      </c>
      <c r="H82" s="142" t="s">
        <v>113</v>
      </c>
      <c r="I82" s="143" t="s">
        <v>114</v>
      </c>
      <c r="J82" s="142" t="s">
        <v>104</v>
      </c>
      <c r="K82" s="144" t="s">
        <v>115</v>
      </c>
      <c r="L82" s="140"/>
      <c r="M82" s="73" t="s">
        <v>3</v>
      </c>
      <c r="N82" s="74" t="s">
        <v>43</v>
      </c>
      <c r="O82" s="74" t="s">
        <v>116</v>
      </c>
      <c r="P82" s="74" t="s">
        <v>117</v>
      </c>
      <c r="Q82" s="74" t="s">
        <v>118</v>
      </c>
      <c r="R82" s="74" t="s">
        <v>119</v>
      </c>
      <c r="S82" s="74" t="s">
        <v>120</v>
      </c>
      <c r="T82" s="75" t="s">
        <v>121</v>
      </c>
    </row>
    <row r="83" s="1" customFormat="1" ht="22.8" customHeight="1">
      <c r="B83" s="35"/>
      <c r="C83" s="78" t="s">
        <v>122</v>
      </c>
      <c r="I83" s="108"/>
      <c r="J83" s="145">
        <f>BK83</f>
        <v>0</v>
      </c>
      <c r="L83" s="35"/>
      <c r="M83" s="76"/>
      <c r="N83" s="61"/>
      <c r="O83" s="61"/>
      <c r="P83" s="146">
        <f>P84</f>
        <v>0</v>
      </c>
      <c r="Q83" s="61"/>
      <c r="R83" s="146">
        <f>R84</f>
        <v>6.7190233000000008</v>
      </c>
      <c r="S83" s="61"/>
      <c r="T83" s="147">
        <f>T84</f>
        <v>0.76319999999999999</v>
      </c>
      <c r="AT83" s="17" t="s">
        <v>72</v>
      </c>
      <c r="AU83" s="17" t="s">
        <v>105</v>
      </c>
      <c r="BK83" s="148">
        <f>BK84</f>
        <v>0</v>
      </c>
    </row>
    <row r="84" s="10" customFormat="1" ht="25.92" customHeight="1">
      <c r="B84" s="149"/>
      <c r="D84" s="150" t="s">
        <v>72</v>
      </c>
      <c r="E84" s="151" t="s">
        <v>123</v>
      </c>
      <c r="F84" s="151" t="s">
        <v>124</v>
      </c>
      <c r="I84" s="152"/>
      <c r="J84" s="153">
        <f>BK84</f>
        <v>0</v>
      </c>
      <c r="L84" s="149"/>
      <c r="M84" s="154"/>
      <c r="N84" s="155"/>
      <c r="O84" s="155"/>
      <c r="P84" s="156">
        <f>P85+P110+P139</f>
        <v>0</v>
      </c>
      <c r="Q84" s="155"/>
      <c r="R84" s="156">
        <f>R85+R110+R139</f>
        <v>6.7190233000000008</v>
      </c>
      <c r="S84" s="155"/>
      <c r="T84" s="157">
        <f>T85+T110+T139</f>
        <v>0.76319999999999999</v>
      </c>
      <c r="AR84" s="150" t="s">
        <v>81</v>
      </c>
      <c r="AT84" s="158" t="s">
        <v>72</v>
      </c>
      <c r="AU84" s="158" t="s">
        <v>73</v>
      </c>
      <c r="AY84" s="150" t="s">
        <v>125</v>
      </c>
      <c r="BK84" s="159">
        <f>BK85+BK110+BK139</f>
        <v>0</v>
      </c>
    </row>
    <row r="85" s="10" customFormat="1" ht="22.8" customHeight="1">
      <c r="B85" s="149"/>
      <c r="D85" s="150" t="s">
        <v>72</v>
      </c>
      <c r="E85" s="160" t="s">
        <v>126</v>
      </c>
      <c r="F85" s="160" t="s">
        <v>127</v>
      </c>
      <c r="I85" s="152"/>
      <c r="J85" s="161">
        <f>BK85</f>
        <v>0</v>
      </c>
      <c r="L85" s="149"/>
      <c r="M85" s="154"/>
      <c r="N85" s="155"/>
      <c r="O85" s="155"/>
      <c r="P85" s="156">
        <f>SUM(P86:P109)</f>
        <v>0</v>
      </c>
      <c r="Q85" s="155"/>
      <c r="R85" s="156">
        <f>SUM(R86:R109)</f>
        <v>6.7190233000000008</v>
      </c>
      <c r="S85" s="155"/>
      <c r="T85" s="157">
        <f>SUM(T86:T109)</f>
        <v>0.76319999999999999</v>
      </c>
      <c r="AR85" s="150" t="s">
        <v>81</v>
      </c>
      <c r="AT85" s="158" t="s">
        <v>72</v>
      </c>
      <c r="AU85" s="158" t="s">
        <v>81</v>
      </c>
      <c r="AY85" s="150" t="s">
        <v>125</v>
      </c>
      <c r="BK85" s="159">
        <f>SUM(BK86:BK109)</f>
        <v>0</v>
      </c>
    </row>
    <row r="86" s="1" customFormat="1" ht="16.5" customHeight="1">
      <c r="B86" s="162"/>
      <c r="C86" s="163" t="s">
        <v>81</v>
      </c>
      <c r="D86" s="163" t="s">
        <v>128</v>
      </c>
      <c r="E86" s="164" t="s">
        <v>135</v>
      </c>
      <c r="F86" s="165" t="s">
        <v>136</v>
      </c>
      <c r="G86" s="166" t="s">
        <v>137</v>
      </c>
      <c r="H86" s="167">
        <v>15</v>
      </c>
      <c r="I86" s="168"/>
      <c r="J86" s="169">
        <f>ROUND(I86*H86,2)</f>
        <v>0</v>
      </c>
      <c r="K86" s="165" t="s">
        <v>132</v>
      </c>
      <c r="L86" s="35"/>
      <c r="M86" s="170" t="s">
        <v>3</v>
      </c>
      <c r="N86" s="171" t="s">
        <v>44</v>
      </c>
      <c r="O86" s="65"/>
      <c r="P86" s="172">
        <f>O86*H86</f>
        <v>0</v>
      </c>
      <c r="Q86" s="172">
        <v>0</v>
      </c>
      <c r="R86" s="172">
        <f>Q86*H86</f>
        <v>0</v>
      </c>
      <c r="S86" s="172">
        <v>0</v>
      </c>
      <c r="T86" s="173">
        <f>S86*H86</f>
        <v>0</v>
      </c>
      <c r="AR86" s="17" t="s">
        <v>133</v>
      </c>
      <c r="AT86" s="17" t="s">
        <v>128</v>
      </c>
      <c r="AU86" s="17" t="s">
        <v>83</v>
      </c>
      <c r="AY86" s="17" t="s">
        <v>125</v>
      </c>
      <c r="BE86" s="174">
        <f>IF(N86="základní",J86,0)</f>
        <v>0</v>
      </c>
      <c r="BF86" s="174">
        <f>IF(N86="snížená",J86,0)</f>
        <v>0</v>
      </c>
      <c r="BG86" s="174">
        <f>IF(N86="zákl. přenesená",J86,0)</f>
        <v>0</v>
      </c>
      <c r="BH86" s="174">
        <f>IF(N86="sníž. přenesená",J86,0)</f>
        <v>0</v>
      </c>
      <c r="BI86" s="174">
        <f>IF(N86="nulová",J86,0)</f>
        <v>0</v>
      </c>
      <c r="BJ86" s="17" t="s">
        <v>81</v>
      </c>
      <c r="BK86" s="174">
        <f>ROUND(I86*H86,2)</f>
        <v>0</v>
      </c>
      <c r="BL86" s="17" t="s">
        <v>133</v>
      </c>
      <c r="BM86" s="17" t="s">
        <v>309</v>
      </c>
    </row>
    <row r="87" s="1" customFormat="1">
      <c r="B87" s="35"/>
      <c r="D87" s="175" t="s">
        <v>139</v>
      </c>
      <c r="F87" s="176" t="s">
        <v>140</v>
      </c>
      <c r="I87" s="108"/>
      <c r="L87" s="35"/>
      <c r="M87" s="177"/>
      <c r="N87" s="65"/>
      <c r="O87" s="65"/>
      <c r="P87" s="65"/>
      <c r="Q87" s="65"/>
      <c r="R87" s="65"/>
      <c r="S87" s="65"/>
      <c r="T87" s="66"/>
      <c r="AT87" s="17" t="s">
        <v>139</v>
      </c>
      <c r="AU87" s="17" t="s">
        <v>83</v>
      </c>
    </row>
    <row r="88" s="1" customFormat="1">
      <c r="B88" s="35"/>
      <c r="D88" s="175" t="s">
        <v>141</v>
      </c>
      <c r="F88" s="176" t="s">
        <v>142</v>
      </c>
      <c r="I88" s="108"/>
      <c r="L88" s="35"/>
      <c r="M88" s="177"/>
      <c r="N88" s="65"/>
      <c r="O88" s="65"/>
      <c r="P88" s="65"/>
      <c r="Q88" s="65"/>
      <c r="R88" s="65"/>
      <c r="S88" s="65"/>
      <c r="T88" s="66"/>
      <c r="AT88" s="17" t="s">
        <v>141</v>
      </c>
      <c r="AU88" s="17" t="s">
        <v>83</v>
      </c>
    </row>
    <row r="89" s="1" customFormat="1" ht="16.5" customHeight="1">
      <c r="B89" s="162"/>
      <c r="C89" s="163" t="s">
        <v>83</v>
      </c>
      <c r="D89" s="163" t="s">
        <v>128</v>
      </c>
      <c r="E89" s="164" t="s">
        <v>144</v>
      </c>
      <c r="F89" s="165" t="s">
        <v>145</v>
      </c>
      <c r="G89" s="166" t="s">
        <v>131</v>
      </c>
      <c r="H89" s="167">
        <v>1201</v>
      </c>
      <c r="I89" s="168"/>
      <c r="J89" s="169">
        <f>ROUND(I89*H89,2)</f>
        <v>0</v>
      </c>
      <c r="K89" s="165" t="s">
        <v>132</v>
      </c>
      <c r="L89" s="35"/>
      <c r="M89" s="170" t="s">
        <v>3</v>
      </c>
      <c r="N89" s="171" t="s">
        <v>44</v>
      </c>
      <c r="O89" s="65"/>
      <c r="P89" s="172">
        <f>O89*H89</f>
        <v>0</v>
      </c>
      <c r="Q89" s="172">
        <v>0</v>
      </c>
      <c r="R89" s="172">
        <f>Q89*H89</f>
        <v>0</v>
      </c>
      <c r="S89" s="172">
        <v>0</v>
      </c>
      <c r="T89" s="173">
        <f>S89*H89</f>
        <v>0</v>
      </c>
      <c r="AR89" s="17" t="s">
        <v>133</v>
      </c>
      <c r="AT89" s="17" t="s">
        <v>128</v>
      </c>
      <c r="AU89" s="17" t="s">
        <v>83</v>
      </c>
      <c r="AY89" s="17" t="s">
        <v>125</v>
      </c>
      <c r="BE89" s="174">
        <f>IF(N89="základní",J89,0)</f>
        <v>0</v>
      </c>
      <c r="BF89" s="174">
        <f>IF(N89="snížená",J89,0)</f>
        <v>0</v>
      </c>
      <c r="BG89" s="174">
        <f>IF(N89="zákl. přenesená",J89,0)</f>
        <v>0</v>
      </c>
      <c r="BH89" s="174">
        <f>IF(N89="sníž. přenesená",J89,0)</f>
        <v>0</v>
      </c>
      <c r="BI89" s="174">
        <f>IF(N89="nulová",J89,0)</f>
        <v>0</v>
      </c>
      <c r="BJ89" s="17" t="s">
        <v>81</v>
      </c>
      <c r="BK89" s="174">
        <f>ROUND(I89*H89,2)</f>
        <v>0</v>
      </c>
      <c r="BL89" s="17" t="s">
        <v>133</v>
      </c>
      <c r="BM89" s="17" t="s">
        <v>310</v>
      </c>
    </row>
    <row r="90" s="1" customFormat="1">
      <c r="B90" s="35"/>
      <c r="D90" s="175" t="s">
        <v>139</v>
      </c>
      <c r="F90" s="176" t="s">
        <v>147</v>
      </c>
      <c r="I90" s="108"/>
      <c r="L90" s="35"/>
      <c r="M90" s="177"/>
      <c r="N90" s="65"/>
      <c r="O90" s="65"/>
      <c r="P90" s="65"/>
      <c r="Q90" s="65"/>
      <c r="R90" s="65"/>
      <c r="S90" s="65"/>
      <c r="T90" s="66"/>
      <c r="AT90" s="17" t="s">
        <v>139</v>
      </c>
      <c r="AU90" s="17" t="s">
        <v>83</v>
      </c>
    </row>
    <row r="91" s="11" customFormat="1">
      <c r="B91" s="178"/>
      <c r="D91" s="175" t="s">
        <v>157</v>
      </c>
      <c r="E91" s="179" t="s">
        <v>3</v>
      </c>
      <c r="F91" s="180" t="s">
        <v>311</v>
      </c>
      <c r="H91" s="181">
        <v>323</v>
      </c>
      <c r="I91" s="182"/>
      <c r="L91" s="178"/>
      <c r="M91" s="183"/>
      <c r="N91" s="184"/>
      <c r="O91" s="184"/>
      <c r="P91" s="184"/>
      <c r="Q91" s="184"/>
      <c r="R91" s="184"/>
      <c r="S91" s="184"/>
      <c r="T91" s="185"/>
      <c r="AT91" s="179" t="s">
        <v>157</v>
      </c>
      <c r="AU91" s="179" t="s">
        <v>83</v>
      </c>
      <c r="AV91" s="11" t="s">
        <v>83</v>
      </c>
      <c r="AW91" s="11" t="s">
        <v>34</v>
      </c>
      <c r="AX91" s="11" t="s">
        <v>73</v>
      </c>
      <c r="AY91" s="179" t="s">
        <v>125</v>
      </c>
    </row>
    <row r="92" s="11" customFormat="1">
      <c r="B92" s="178"/>
      <c r="D92" s="175" t="s">
        <v>157</v>
      </c>
      <c r="E92" s="179" t="s">
        <v>3</v>
      </c>
      <c r="F92" s="180" t="s">
        <v>312</v>
      </c>
      <c r="H92" s="181">
        <v>448</v>
      </c>
      <c r="I92" s="182"/>
      <c r="L92" s="178"/>
      <c r="M92" s="183"/>
      <c r="N92" s="184"/>
      <c r="O92" s="184"/>
      <c r="P92" s="184"/>
      <c r="Q92" s="184"/>
      <c r="R92" s="184"/>
      <c r="S92" s="184"/>
      <c r="T92" s="185"/>
      <c r="AT92" s="179" t="s">
        <v>157</v>
      </c>
      <c r="AU92" s="179" t="s">
        <v>83</v>
      </c>
      <c r="AV92" s="11" t="s">
        <v>83</v>
      </c>
      <c r="AW92" s="11" t="s">
        <v>34</v>
      </c>
      <c r="AX92" s="11" t="s">
        <v>73</v>
      </c>
      <c r="AY92" s="179" t="s">
        <v>125</v>
      </c>
    </row>
    <row r="93" s="11" customFormat="1">
      <c r="B93" s="178"/>
      <c r="D93" s="175" t="s">
        <v>157</v>
      </c>
      <c r="E93" s="179" t="s">
        <v>3</v>
      </c>
      <c r="F93" s="180" t="s">
        <v>313</v>
      </c>
      <c r="H93" s="181">
        <v>430</v>
      </c>
      <c r="I93" s="182"/>
      <c r="L93" s="178"/>
      <c r="M93" s="183"/>
      <c r="N93" s="184"/>
      <c r="O93" s="184"/>
      <c r="P93" s="184"/>
      <c r="Q93" s="184"/>
      <c r="R93" s="184"/>
      <c r="S93" s="184"/>
      <c r="T93" s="185"/>
      <c r="AT93" s="179" t="s">
        <v>157</v>
      </c>
      <c r="AU93" s="179" t="s">
        <v>83</v>
      </c>
      <c r="AV93" s="11" t="s">
        <v>83</v>
      </c>
      <c r="AW93" s="11" t="s">
        <v>34</v>
      </c>
      <c r="AX93" s="11" t="s">
        <v>73</v>
      </c>
      <c r="AY93" s="179" t="s">
        <v>125</v>
      </c>
    </row>
    <row r="94" s="12" customFormat="1">
      <c r="B94" s="186"/>
      <c r="D94" s="175" t="s">
        <v>157</v>
      </c>
      <c r="E94" s="187" t="s">
        <v>3</v>
      </c>
      <c r="F94" s="188" t="s">
        <v>160</v>
      </c>
      <c r="H94" s="189">
        <v>1201</v>
      </c>
      <c r="I94" s="190"/>
      <c r="L94" s="186"/>
      <c r="M94" s="191"/>
      <c r="N94" s="192"/>
      <c r="O94" s="192"/>
      <c r="P94" s="192"/>
      <c r="Q94" s="192"/>
      <c r="R94" s="192"/>
      <c r="S94" s="192"/>
      <c r="T94" s="193"/>
      <c r="AT94" s="187" t="s">
        <v>157</v>
      </c>
      <c r="AU94" s="187" t="s">
        <v>83</v>
      </c>
      <c r="AV94" s="12" t="s">
        <v>133</v>
      </c>
      <c r="AW94" s="12" t="s">
        <v>34</v>
      </c>
      <c r="AX94" s="12" t="s">
        <v>81</v>
      </c>
      <c r="AY94" s="187" t="s">
        <v>125</v>
      </c>
    </row>
    <row r="95" s="1" customFormat="1" ht="16.5" customHeight="1">
      <c r="B95" s="162"/>
      <c r="C95" s="163" t="s">
        <v>143</v>
      </c>
      <c r="D95" s="163" t="s">
        <v>128</v>
      </c>
      <c r="E95" s="164" t="s">
        <v>148</v>
      </c>
      <c r="F95" s="165" t="s">
        <v>149</v>
      </c>
      <c r="G95" s="166" t="s">
        <v>131</v>
      </c>
      <c r="H95" s="167">
        <v>1201</v>
      </c>
      <c r="I95" s="168"/>
      <c r="J95" s="169">
        <f>ROUND(I95*H95,2)</f>
        <v>0</v>
      </c>
      <c r="K95" s="165" t="s">
        <v>132</v>
      </c>
      <c r="L95" s="35"/>
      <c r="M95" s="170" t="s">
        <v>3</v>
      </c>
      <c r="N95" s="171" t="s">
        <v>44</v>
      </c>
      <c r="O95" s="65"/>
      <c r="P95" s="172">
        <f>O95*H95</f>
        <v>0</v>
      </c>
      <c r="Q95" s="172">
        <v>0</v>
      </c>
      <c r="R95" s="172">
        <f>Q95*H95</f>
        <v>0</v>
      </c>
      <c r="S95" s="172">
        <v>0</v>
      </c>
      <c r="T95" s="173">
        <f>S95*H95</f>
        <v>0</v>
      </c>
      <c r="AR95" s="17" t="s">
        <v>133</v>
      </c>
      <c r="AT95" s="17" t="s">
        <v>128</v>
      </c>
      <c r="AU95" s="17" t="s">
        <v>83</v>
      </c>
      <c r="AY95" s="17" t="s">
        <v>125</v>
      </c>
      <c r="BE95" s="174">
        <f>IF(N95="základní",J95,0)</f>
        <v>0</v>
      </c>
      <c r="BF95" s="174">
        <f>IF(N95="snížená",J95,0)</f>
        <v>0</v>
      </c>
      <c r="BG95" s="174">
        <f>IF(N95="zákl. přenesená",J95,0)</f>
        <v>0</v>
      </c>
      <c r="BH95" s="174">
        <f>IF(N95="sníž. přenesená",J95,0)</f>
        <v>0</v>
      </c>
      <c r="BI95" s="174">
        <f>IF(N95="nulová",J95,0)</f>
        <v>0</v>
      </c>
      <c r="BJ95" s="17" t="s">
        <v>81</v>
      </c>
      <c r="BK95" s="174">
        <f>ROUND(I95*H95,2)</f>
        <v>0</v>
      </c>
      <c r="BL95" s="17" t="s">
        <v>133</v>
      </c>
      <c r="BM95" s="17" t="s">
        <v>314</v>
      </c>
    </row>
    <row r="96" s="1" customFormat="1">
      <c r="B96" s="35"/>
      <c r="D96" s="175" t="s">
        <v>139</v>
      </c>
      <c r="F96" s="176" t="s">
        <v>147</v>
      </c>
      <c r="I96" s="108"/>
      <c r="L96" s="35"/>
      <c r="M96" s="177"/>
      <c r="N96" s="65"/>
      <c r="O96" s="65"/>
      <c r="P96" s="65"/>
      <c r="Q96" s="65"/>
      <c r="R96" s="65"/>
      <c r="S96" s="65"/>
      <c r="T96" s="66"/>
      <c r="AT96" s="17" t="s">
        <v>139</v>
      </c>
      <c r="AU96" s="17" t="s">
        <v>83</v>
      </c>
    </row>
    <row r="97" s="1" customFormat="1" ht="22.5" customHeight="1">
      <c r="B97" s="162"/>
      <c r="C97" s="163" t="s">
        <v>192</v>
      </c>
      <c r="D97" s="163" t="s">
        <v>128</v>
      </c>
      <c r="E97" s="164" t="s">
        <v>315</v>
      </c>
      <c r="F97" s="165" t="s">
        <v>316</v>
      </c>
      <c r="G97" s="166" t="s">
        <v>131</v>
      </c>
      <c r="H97" s="167">
        <v>72</v>
      </c>
      <c r="I97" s="168"/>
      <c r="J97" s="169">
        <f>ROUND(I97*H97,2)</f>
        <v>0</v>
      </c>
      <c r="K97" s="165" t="s">
        <v>132</v>
      </c>
      <c r="L97" s="35"/>
      <c r="M97" s="170" t="s">
        <v>3</v>
      </c>
      <c r="N97" s="171" t="s">
        <v>44</v>
      </c>
      <c r="O97" s="65"/>
      <c r="P97" s="172">
        <f>O97*H97</f>
        <v>0</v>
      </c>
      <c r="Q97" s="172">
        <v>0</v>
      </c>
      <c r="R97" s="172">
        <f>Q97*H97</f>
        <v>0</v>
      </c>
      <c r="S97" s="172">
        <v>0.0106</v>
      </c>
      <c r="T97" s="173">
        <f>S97*H97</f>
        <v>0.76319999999999999</v>
      </c>
      <c r="AR97" s="17" t="s">
        <v>133</v>
      </c>
      <c r="AT97" s="17" t="s">
        <v>128</v>
      </c>
      <c r="AU97" s="17" t="s">
        <v>83</v>
      </c>
      <c r="AY97" s="17" t="s">
        <v>125</v>
      </c>
      <c r="BE97" s="174">
        <f>IF(N97="základní",J97,0)</f>
        <v>0</v>
      </c>
      <c r="BF97" s="174">
        <f>IF(N97="snížená",J97,0)</f>
        <v>0</v>
      </c>
      <c r="BG97" s="174">
        <f>IF(N97="zákl. přenesená",J97,0)</f>
        <v>0</v>
      </c>
      <c r="BH97" s="174">
        <f>IF(N97="sníž. přenesená",J97,0)</f>
        <v>0</v>
      </c>
      <c r="BI97" s="174">
        <f>IF(N97="nulová",J97,0)</f>
        <v>0</v>
      </c>
      <c r="BJ97" s="17" t="s">
        <v>81</v>
      </c>
      <c r="BK97" s="174">
        <f>ROUND(I97*H97,2)</f>
        <v>0</v>
      </c>
      <c r="BL97" s="17" t="s">
        <v>133</v>
      </c>
      <c r="BM97" s="17" t="s">
        <v>317</v>
      </c>
    </row>
    <row r="98" s="1" customFormat="1">
      <c r="B98" s="35"/>
      <c r="D98" s="175" t="s">
        <v>139</v>
      </c>
      <c r="F98" s="176" t="s">
        <v>155</v>
      </c>
      <c r="I98" s="108"/>
      <c r="L98" s="35"/>
      <c r="M98" s="177"/>
      <c r="N98" s="65"/>
      <c r="O98" s="65"/>
      <c r="P98" s="65"/>
      <c r="Q98" s="65"/>
      <c r="R98" s="65"/>
      <c r="S98" s="65"/>
      <c r="T98" s="66"/>
      <c r="AT98" s="17" t="s">
        <v>139</v>
      </c>
      <c r="AU98" s="17" t="s">
        <v>83</v>
      </c>
    </row>
    <row r="99" s="1" customFormat="1">
      <c r="B99" s="35"/>
      <c r="D99" s="175" t="s">
        <v>141</v>
      </c>
      <c r="F99" s="176" t="s">
        <v>318</v>
      </c>
      <c r="I99" s="108"/>
      <c r="L99" s="35"/>
      <c r="M99" s="177"/>
      <c r="N99" s="65"/>
      <c r="O99" s="65"/>
      <c r="P99" s="65"/>
      <c r="Q99" s="65"/>
      <c r="R99" s="65"/>
      <c r="S99" s="65"/>
      <c r="T99" s="66"/>
      <c r="AT99" s="17" t="s">
        <v>141</v>
      </c>
      <c r="AU99" s="17" t="s">
        <v>83</v>
      </c>
    </row>
    <row r="100" s="11" customFormat="1">
      <c r="B100" s="178"/>
      <c r="D100" s="175" t="s">
        <v>157</v>
      </c>
      <c r="E100" s="179" t="s">
        <v>3</v>
      </c>
      <c r="F100" s="180" t="s">
        <v>319</v>
      </c>
      <c r="H100" s="181">
        <v>72</v>
      </c>
      <c r="I100" s="182"/>
      <c r="L100" s="178"/>
      <c r="M100" s="183"/>
      <c r="N100" s="184"/>
      <c r="O100" s="184"/>
      <c r="P100" s="184"/>
      <c r="Q100" s="184"/>
      <c r="R100" s="184"/>
      <c r="S100" s="184"/>
      <c r="T100" s="185"/>
      <c r="AT100" s="179" t="s">
        <v>157</v>
      </c>
      <c r="AU100" s="179" t="s">
        <v>83</v>
      </c>
      <c r="AV100" s="11" t="s">
        <v>83</v>
      </c>
      <c r="AW100" s="11" t="s">
        <v>34</v>
      </c>
      <c r="AX100" s="11" t="s">
        <v>81</v>
      </c>
      <c r="AY100" s="179" t="s">
        <v>125</v>
      </c>
    </row>
    <row r="101" s="1" customFormat="1" ht="16.5" customHeight="1">
      <c r="B101" s="162"/>
      <c r="C101" s="163" t="s">
        <v>200</v>
      </c>
      <c r="D101" s="163" t="s">
        <v>128</v>
      </c>
      <c r="E101" s="164" t="s">
        <v>320</v>
      </c>
      <c r="F101" s="165" t="s">
        <v>321</v>
      </c>
      <c r="G101" s="166" t="s">
        <v>131</v>
      </c>
      <c r="H101" s="167">
        <v>72</v>
      </c>
      <c r="I101" s="168"/>
      <c r="J101" s="169">
        <f>ROUND(I101*H101,2)</f>
        <v>0</v>
      </c>
      <c r="K101" s="165" t="s">
        <v>132</v>
      </c>
      <c r="L101" s="35"/>
      <c r="M101" s="170" t="s">
        <v>3</v>
      </c>
      <c r="N101" s="171" t="s">
        <v>44</v>
      </c>
      <c r="O101" s="65"/>
      <c r="P101" s="172">
        <f>O101*H101</f>
        <v>0</v>
      </c>
      <c r="Q101" s="172">
        <v>0.011622199999999999</v>
      </c>
      <c r="R101" s="172">
        <f>Q101*H101</f>
        <v>0.83679839999999994</v>
      </c>
      <c r="S101" s="172">
        <v>0</v>
      </c>
      <c r="T101" s="173">
        <f>S101*H101</f>
        <v>0</v>
      </c>
      <c r="AR101" s="17" t="s">
        <v>133</v>
      </c>
      <c r="AT101" s="17" t="s">
        <v>128</v>
      </c>
      <c r="AU101" s="17" t="s">
        <v>83</v>
      </c>
      <c r="AY101" s="17" t="s">
        <v>125</v>
      </c>
      <c r="BE101" s="174">
        <f>IF(N101="základní",J101,0)</f>
        <v>0</v>
      </c>
      <c r="BF101" s="174">
        <f>IF(N101="snížená",J101,0)</f>
        <v>0</v>
      </c>
      <c r="BG101" s="174">
        <f>IF(N101="zákl. přenesená",J101,0)</f>
        <v>0</v>
      </c>
      <c r="BH101" s="174">
        <f>IF(N101="sníž. přenesená",J101,0)</f>
        <v>0</v>
      </c>
      <c r="BI101" s="174">
        <f>IF(N101="nulová",J101,0)</f>
        <v>0</v>
      </c>
      <c r="BJ101" s="17" t="s">
        <v>81</v>
      </c>
      <c r="BK101" s="174">
        <f>ROUND(I101*H101,2)</f>
        <v>0</v>
      </c>
      <c r="BL101" s="17" t="s">
        <v>133</v>
      </c>
      <c r="BM101" s="17" t="s">
        <v>322</v>
      </c>
    </row>
    <row r="102" s="1" customFormat="1">
      <c r="B102" s="35"/>
      <c r="D102" s="175" t="s">
        <v>139</v>
      </c>
      <c r="F102" s="176" t="s">
        <v>323</v>
      </c>
      <c r="I102" s="108"/>
      <c r="L102" s="35"/>
      <c r="M102" s="177"/>
      <c r="N102" s="65"/>
      <c r="O102" s="65"/>
      <c r="P102" s="65"/>
      <c r="Q102" s="65"/>
      <c r="R102" s="65"/>
      <c r="S102" s="65"/>
      <c r="T102" s="66"/>
      <c r="AT102" s="17" t="s">
        <v>139</v>
      </c>
      <c r="AU102" s="17" t="s">
        <v>83</v>
      </c>
    </row>
    <row r="103" s="1" customFormat="1">
      <c r="B103" s="35"/>
      <c r="D103" s="175" t="s">
        <v>141</v>
      </c>
      <c r="F103" s="176" t="s">
        <v>324</v>
      </c>
      <c r="I103" s="108"/>
      <c r="L103" s="35"/>
      <c r="M103" s="177"/>
      <c r="N103" s="65"/>
      <c r="O103" s="65"/>
      <c r="P103" s="65"/>
      <c r="Q103" s="65"/>
      <c r="R103" s="65"/>
      <c r="S103" s="65"/>
      <c r="T103" s="66"/>
      <c r="AT103" s="17" t="s">
        <v>141</v>
      </c>
      <c r="AU103" s="17" t="s">
        <v>83</v>
      </c>
    </row>
    <row r="104" s="1" customFormat="1" ht="16.5" customHeight="1">
      <c r="B104" s="162"/>
      <c r="C104" s="163" t="s">
        <v>205</v>
      </c>
      <c r="D104" s="163" t="s">
        <v>128</v>
      </c>
      <c r="E104" s="164" t="s">
        <v>179</v>
      </c>
      <c r="F104" s="165" t="s">
        <v>180</v>
      </c>
      <c r="G104" s="166" t="s">
        <v>131</v>
      </c>
      <c r="H104" s="167">
        <v>72</v>
      </c>
      <c r="I104" s="168"/>
      <c r="J104" s="169">
        <f>ROUND(I104*H104,2)</f>
        <v>0</v>
      </c>
      <c r="K104" s="165" t="s">
        <v>132</v>
      </c>
      <c r="L104" s="35"/>
      <c r="M104" s="170" t="s">
        <v>3</v>
      </c>
      <c r="N104" s="171" t="s">
        <v>44</v>
      </c>
      <c r="O104" s="65"/>
      <c r="P104" s="172">
        <f>O104*H104</f>
        <v>0</v>
      </c>
      <c r="Q104" s="172">
        <v>0</v>
      </c>
      <c r="R104" s="172">
        <f>Q104*H104</f>
        <v>0</v>
      </c>
      <c r="S104" s="172">
        <v>0</v>
      </c>
      <c r="T104" s="173">
        <f>S104*H104</f>
        <v>0</v>
      </c>
      <c r="AR104" s="17" t="s">
        <v>133</v>
      </c>
      <c r="AT104" s="17" t="s">
        <v>128</v>
      </c>
      <c r="AU104" s="17" t="s">
        <v>83</v>
      </c>
      <c r="AY104" s="17" t="s">
        <v>125</v>
      </c>
      <c r="BE104" s="174">
        <f>IF(N104="základní",J104,0)</f>
        <v>0</v>
      </c>
      <c r="BF104" s="174">
        <f>IF(N104="snížená",J104,0)</f>
        <v>0</v>
      </c>
      <c r="BG104" s="174">
        <f>IF(N104="zákl. přenesená",J104,0)</f>
        <v>0</v>
      </c>
      <c r="BH104" s="174">
        <f>IF(N104="sníž. přenesená",J104,0)</f>
        <v>0</v>
      </c>
      <c r="BI104" s="174">
        <f>IF(N104="nulová",J104,0)</f>
        <v>0</v>
      </c>
      <c r="BJ104" s="17" t="s">
        <v>81</v>
      </c>
      <c r="BK104" s="174">
        <f>ROUND(I104*H104,2)</f>
        <v>0</v>
      </c>
      <c r="BL104" s="17" t="s">
        <v>133</v>
      </c>
      <c r="BM104" s="17" t="s">
        <v>325</v>
      </c>
    </row>
    <row r="105" s="1" customFormat="1">
      <c r="B105" s="35"/>
      <c r="D105" s="175" t="s">
        <v>139</v>
      </c>
      <c r="F105" s="176" t="s">
        <v>182</v>
      </c>
      <c r="I105" s="108"/>
      <c r="L105" s="35"/>
      <c r="M105" s="177"/>
      <c r="N105" s="65"/>
      <c r="O105" s="65"/>
      <c r="P105" s="65"/>
      <c r="Q105" s="65"/>
      <c r="R105" s="65"/>
      <c r="S105" s="65"/>
      <c r="T105" s="66"/>
      <c r="AT105" s="17" t="s">
        <v>139</v>
      </c>
      <c r="AU105" s="17" t="s">
        <v>83</v>
      </c>
    </row>
    <row r="106" s="1" customFormat="1">
      <c r="B106" s="35"/>
      <c r="D106" s="175" t="s">
        <v>141</v>
      </c>
      <c r="F106" s="176" t="s">
        <v>183</v>
      </c>
      <c r="I106" s="108"/>
      <c r="L106" s="35"/>
      <c r="M106" s="177"/>
      <c r="N106" s="65"/>
      <c r="O106" s="65"/>
      <c r="P106" s="65"/>
      <c r="Q106" s="65"/>
      <c r="R106" s="65"/>
      <c r="S106" s="65"/>
      <c r="T106" s="66"/>
      <c r="AT106" s="17" t="s">
        <v>141</v>
      </c>
      <c r="AU106" s="17" t="s">
        <v>83</v>
      </c>
    </row>
    <row r="107" s="1" customFormat="1" ht="16.5" customHeight="1">
      <c r="B107" s="162"/>
      <c r="C107" s="163" t="s">
        <v>133</v>
      </c>
      <c r="D107" s="163" t="s">
        <v>128</v>
      </c>
      <c r="E107" s="164" t="s">
        <v>185</v>
      </c>
      <c r="F107" s="165" t="s">
        <v>186</v>
      </c>
      <c r="G107" s="166" t="s">
        <v>187</v>
      </c>
      <c r="H107" s="167">
        <v>82.930000000000007</v>
      </c>
      <c r="I107" s="168"/>
      <c r="J107" s="169">
        <f>ROUND(I107*H107,2)</f>
        <v>0</v>
      </c>
      <c r="K107" s="165" t="s">
        <v>3</v>
      </c>
      <c r="L107" s="35"/>
      <c r="M107" s="170" t="s">
        <v>3</v>
      </c>
      <c r="N107" s="171" t="s">
        <v>44</v>
      </c>
      <c r="O107" s="65"/>
      <c r="P107" s="172">
        <f>O107*H107</f>
        <v>0</v>
      </c>
      <c r="Q107" s="172">
        <v>0.070930000000000007</v>
      </c>
      <c r="R107" s="172">
        <f>Q107*H107</f>
        <v>5.8822249000000006</v>
      </c>
      <c r="S107" s="172">
        <v>0</v>
      </c>
      <c r="T107" s="173">
        <f>S107*H107</f>
        <v>0</v>
      </c>
      <c r="AR107" s="17" t="s">
        <v>133</v>
      </c>
      <c r="AT107" s="17" t="s">
        <v>128</v>
      </c>
      <c r="AU107" s="17" t="s">
        <v>83</v>
      </c>
      <c r="AY107" s="17" t="s">
        <v>125</v>
      </c>
      <c r="BE107" s="174">
        <f>IF(N107="základní",J107,0)</f>
        <v>0</v>
      </c>
      <c r="BF107" s="174">
        <f>IF(N107="snížená",J107,0)</f>
        <v>0</v>
      </c>
      <c r="BG107" s="174">
        <f>IF(N107="zákl. přenesená",J107,0)</f>
        <v>0</v>
      </c>
      <c r="BH107" s="174">
        <f>IF(N107="sníž. přenesená",J107,0)</f>
        <v>0</v>
      </c>
      <c r="BI107" s="174">
        <f>IF(N107="nulová",J107,0)</f>
        <v>0</v>
      </c>
      <c r="BJ107" s="17" t="s">
        <v>81</v>
      </c>
      <c r="BK107" s="174">
        <f>ROUND(I107*H107,2)</f>
        <v>0</v>
      </c>
      <c r="BL107" s="17" t="s">
        <v>133</v>
      </c>
      <c r="BM107" s="17" t="s">
        <v>326</v>
      </c>
    </row>
    <row r="108" s="1" customFormat="1">
      <c r="B108" s="35"/>
      <c r="D108" s="175" t="s">
        <v>141</v>
      </c>
      <c r="F108" s="176" t="s">
        <v>189</v>
      </c>
      <c r="I108" s="108"/>
      <c r="L108" s="35"/>
      <c r="M108" s="177"/>
      <c r="N108" s="65"/>
      <c r="O108" s="65"/>
      <c r="P108" s="65"/>
      <c r="Q108" s="65"/>
      <c r="R108" s="65"/>
      <c r="S108" s="65"/>
      <c r="T108" s="66"/>
      <c r="AT108" s="17" t="s">
        <v>141</v>
      </c>
      <c r="AU108" s="17" t="s">
        <v>83</v>
      </c>
    </row>
    <row r="109" s="11" customFormat="1">
      <c r="B109" s="178"/>
      <c r="D109" s="175" t="s">
        <v>157</v>
      </c>
      <c r="E109" s="179" t="s">
        <v>3</v>
      </c>
      <c r="F109" s="180" t="s">
        <v>327</v>
      </c>
      <c r="H109" s="181">
        <v>82.930000000000007</v>
      </c>
      <c r="I109" s="182"/>
      <c r="L109" s="178"/>
      <c r="M109" s="183"/>
      <c r="N109" s="184"/>
      <c r="O109" s="184"/>
      <c r="P109" s="184"/>
      <c r="Q109" s="184"/>
      <c r="R109" s="184"/>
      <c r="S109" s="184"/>
      <c r="T109" s="185"/>
      <c r="AT109" s="179" t="s">
        <v>157</v>
      </c>
      <c r="AU109" s="179" t="s">
        <v>83</v>
      </c>
      <c r="AV109" s="11" t="s">
        <v>83</v>
      </c>
      <c r="AW109" s="11" t="s">
        <v>34</v>
      </c>
      <c r="AX109" s="11" t="s">
        <v>81</v>
      </c>
      <c r="AY109" s="179" t="s">
        <v>125</v>
      </c>
    </row>
    <row r="110" s="10" customFormat="1" ht="22.8" customHeight="1">
      <c r="B110" s="149"/>
      <c r="D110" s="150" t="s">
        <v>72</v>
      </c>
      <c r="E110" s="160" t="s">
        <v>190</v>
      </c>
      <c r="F110" s="160" t="s">
        <v>191</v>
      </c>
      <c r="I110" s="152"/>
      <c r="J110" s="161">
        <f>BK110</f>
        <v>0</v>
      </c>
      <c r="L110" s="149"/>
      <c r="M110" s="154"/>
      <c r="N110" s="155"/>
      <c r="O110" s="155"/>
      <c r="P110" s="156">
        <f>SUM(P111:P138)</f>
        <v>0</v>
      </c>
      <c r="Q110" s="155"/>
      <c r="R110" s="156">
        <f>SUM(R111:R138)</f>
        <v>0</v>
      </c>
      <c r="S110" s="155"/>
      <c r="T110" s="157">
        <f>SUM(T111:T138)</f>
        <v>0</v>
      </c>
      <c r="AR110" s="150" t="s">
        <v>81</v>
      </c>
      <c r="AT110" s="158" t="s">
        <v>72</v>
      </c>
      <c r="AU110" s="158" t="s">
        <v>81</v>
      </c>
      <c r="AY110" s="150" t="s">
        <v>125</v>
      </c>
      <c r="BK110" s="159">
        <f>SUM(BK111:BK138)</f>
        <v>0</v>
      </c>
    </row>
    <row r="111" s="1" customFormat="1" ht="22.5" customHeight="1">
      <c r="B111" s="162"/>
      <c r="C111" s="163" t="s">
        <v>151</v>
      </c>
      <c r="D111" s="163" t="s">
        <v>128</v>
      </c>
      <c r="E111" s="164" t="s">
        <v>193</v>
      </c>
      <c r="F111" s="165" t="s">
        <v>194</v>
      </c>
      <c r="G111" s="166" t="s">
        <v>195</v>
      </c>
      <c r="H111" s="167">
        <v>13.397</v>
      </c>
      <c r="I111" s="168"/>
      <c r="J111" s="169">
        <f>ROUND(I111*H111,2)</f>
        <v>0</v>
      </c>
      <c r="K111" s="165" t="s">
        <v>132</v>
      </c>
      <c r="L111" s="35"/>
      <c r="M111" s="170" t="s">
        <v>3</v>
      </c>
      <c r="N111" s="171" t="s">
        <v>44</v>
      </c>
      <c r="O111" s="65"/>
      <c r="P111" s="172">
        <f>O111*H111</f>
        <v>0</v>
      </c>
      <c r="Q111" s="172">
        <v>0</v>
      </c>
      <c r="R111" s="172">
        <f>Q111*H111</f>
        <v>0</v>
      </c>
      <c r="S111" s="172">
        <v>0</v>
      </c>
      <c r="T111" s="173">
        <f>S111*H111</f>
        <v>0</v>
      </c>
      <c r="AR111" s="17" t="s">
        <v>133</v>
      </c>
      <c r="AT111" s="17" t="s">
        <v>128</v>
      </c>
      <c r="AU111" s="17" t="s">
        <v>83</v>
      </c>
      <c r="AY111" s="17" t="s">
        <v>125</v>
      </c>
      <c r="BE111" s="174">
        <f>IF(N111="základní",J111,0)</f>
        <v>0</v>
      </c>
      <c r="BF111" s="174">
        <f>IF(N111="snížená",J111,0)</f>
        <v>0</v>
      </c>
      <c r="BG111" s="174">
        <f>IF(N111="zákl. přenesená",J111,0)</f>
        <v>0</v>
      </c>
      <c r="BH111" s="174">
        <f>IF(N111="sníž. přenesená",J111,0)</f>
        <v>0</v>
      </c>
      <c r="BI111" s="174">
        <f>IF(N111="nulová",J111,0)</f>
        <v>0</v>
      </c>
      <c r="BJ111" s="17" t="s">
        <v>81</v>
      </c>
      <c r="BK111" s="174">
        <f>ROUND(I111*H111,2)</f>
        <v>0</v>
      </c>
      <c r="BL111" s="17" t="s">
        <v>133</v>
      </c>
      <c r="BM111" s="17" t="s">
        <v>328</v>
      </c>
    </row>
    <row r="112" s="1" customFormat="1">
      <c r="B112" s="35"/>
      <c r="D112" s="175" t="s">
        <v>139</v>
      </c>
      <c r="F112" s="176" t="s">
        <v>197</v>
      </c>
      <c r="I112" s="108"/>
      <c r="L112" s="35"/>
      <c r="M112" s="177"/>
      <c r="N112" s="65"/>
      <c r="O112" s="65"/>
      <c r="P112" s="65"/>
      <c r="Q112" s="65"/>
      <c r="R112" s="65"/>
      <c r="S112" s="65"/>
      <c r="T112" s="66"/>
      <c r="AT112" s="17" t="s">
        <v>139</v>
      </c>
      <c r="AU112" s="17" t="s">
        <v>83</v>
      </c>
    </row>
    <row r="113" s="11" customFormat="1">
      <c r="B113" s="178"/>
      <c r="D113" s="175" t="s">
        <v>157</v>
      </c>
      <c r="E113" s="179" t="s">
        <v>3</v>
      </c>
      <c r="F113" s="180" t="s">
        <v>329</v>
      </c>
      <c r="H113" s="181">
        <v>1.744</v>
      </c>
      <c r="I113" s="182"/>
      <c r="L113" s="178"/>
      <c r="M113" s="183"/>
      <c r="N113" s="184"/>
      <c r="O113" s="184"/>
      <c r="P113" s="184"/>
      <c r="Q113" s="184"/>
      <c r="R113" s="184"/>
      <c r="S113" s="184"/>
      <c r="T113" s="185"/>
      <c r="AT113" s="179" t="s">
        <v>157</v>
      </c>
      <c r="AU113" s="179" t="s">
        <v>83</v>
      </c>
      <c r="AV113" s="11" t="s">
        <v>83</v>
      </c>
      <c r="AW113" s="11" t="s">
        <v>34</v>
      </c>
      <c r="AX113" s="11" t="s">
        <v>73</v>
      </c>
      <c r="AY113" s="179" t="s">
        <v>125</v>
      </c>
    </row>
    <row r="114" s="11" customFormat="1">
      <c r="B114" s="178"/>
      <c r="D114" s="175" t="s">
        <v>157</v>
      </c>
      <c r="E114" s="179" t="s">
        <v>3</v>
      </c>
      <c r="F114" s="180" t="s">
        <v>330</v>
      </c>
      <c r="H114" s="181">
        <v>2.419</v>
      </c>
      <c r="I114" s="182"/>
      <c r="L114" s="178"/>
      <c r="M114" s="183"/>
      <c r="N114" s="184"/>
      <c r="O114" s="184"/>
      <c r="P114" s="184"/>
      <c r="Q114" s="184"/>
      <c r="R114" s="184"/>
      <c r="S114" s="184"/>
      <c r="T114" s="185"/>
      <c r="AT114" s="179" t="s">
        <v>157</v>
      </c>
      <c r="AU114" s="179" t="s">
        <v>83</v>
      </c>
      <c r="AV114" s="11" t="s">
        <v>83</v>
      </c>
      <c r="AW114" s="11" t="s">
        <v>34</v>
      </c>
      <c r="AX114" s="11" t="s">
        <v>73</v>
      </c>
      <c r="AY114" s="179" t="s">
        <v>125</v>
      </c>
    </row>
    <row r="115" s="11" customFormat="1">
      <c r="B115" s="178"/>
      <c r="D115" s="175" t="s">
        <v>157</v>
      </c>
      <c r="E115" s="179" t="s">
        <v>3</v>
      </c>
      <c r="F115" s="180" t="s">
        <v>331</v>
      </c>
      <c r="H115" s="181">
        <v>2.3220000000000001</v>
      </c>
      <c r="I115" s="182"/>
      <c r="L115" s="178"/>
      <c r="M115" s="183"/>
      <c r="N115" s="184"/>
      <c r="O115" s="184"/>
      <c r="P115" s="184"/>
      <c r="Q115" s="184"/>
      <c r="R115" s="184"/>
      <c r="S115" s="184"/>
      <c r="T115" s="185"/>
      <c r="AT115" s="179" t="s">
        <v>157</v>
      </c>
      <c r="AU115" s="179" t="s">
        <v>83</v>
      </c>
      <c r="AV115" s="11" t="s">
        <v>83</v>
      </c>
      <c r="AW115" s="11" t="s">
        <v>34</v>
      </c>
      <c r="AX115" s="11" t="s">
        <v>73</v>
      </c>
      <c r="AY115" s="179" t="s">
        <v>125</v>
      </c>
    </row>
    <row r="116" s="13" customFormat="1">
      <c r="B116" s="199"/>
      <c r="D116" s="175" t="s">
        <v>157</v>
      </c>
      <c r="E116" s="200" t="s">
        <v>3</v>
      </c>
      <c r="F116" s="201" t="s">
        <v>332</v>
      </c>
      <c r="H116" s="202">
        <v>6.4850000000000003</v>
      </c>
      <c r="I116" s="203"/>
      <c r="L116" s="199"/>
      <c r="M116" s="204"/>
      <c r="N116" s="205"/>
      <c r="O116" s="205"/>
      <c r="P116" s="205"/>
      <c r="Q116" s="205"/>
      <c r="R116" s="205"/>
      <c r="S116" s="205"/>
      <c r="T116" s="206"/>
      <c r="AT116" s="200" t="s">
        <v>157</v>
      </c>
      <c r="AU116" s="200" t="s">
        <v>83</v>
      </c>
      <c r="AV116" s="13" t="s">
        <v>143</v>
      </c>
      <c r="AW116" s="13" t="s">
        <v>34</v>
      </c>
      <c r="AX116" s="13" t="s">
        <v>73</v>
      </c>
      <c r="AY116" s="200" t="s">
        <v>125</v>
      </c>
    </row>
    <row r="117" s="11" customFormat="1">
      <c r="B117" s="178"/>
      <c r="D117" s="175" t="s">
        <v>157</v>
      </c>
      <c r="E117" s="179" t="s">
        <v>3</v>
      </c>
      <c r="F117" s="180" t="s">
        <v>333</v>
      </c>
      <c r="H117" s="181">
        <v>6.9119999999999999</v>
      </c>
      <c r="I117" s="182"/>
      <c r="L117" s="178"/>
      <c r="M117" s="183"/>
      <c r="N117" s="184"/>
      <c r="O117" s="184"/>
      <c r="P117" s="184"/>
      <c r="Q117" s="184"/>
      <c r="R117" s="184"/>
      <c r="S117" s="184"/>
      <c r="T117" s="185"/>
      <c r="AT117" s="179" t="s">
        <v>157</v>
      </c>
      <c r="AU117" s="179" t="s">
        <v>83</v>
      </c>
      <c r="AV117" s="11" t="s">
        <v>83</v>
      </c>
      <c r="AW117" s="11" t="s">
        <v>34</v>
      </c>
      <c r="AX117" s="11" t="s">
        <v>73</v>
      </c>
      <c r="AY117" s="179" t="s">
        <v>125</v>
      </c>
    </row>
    <row r="118" s="13" customFormat="1">
      <c r="B118" s="199"/>
      <c r="D118" s="175" t="s">
        <v>157</v>
      </c>
      <c r="E118" s="200" t="s">
        <v>3</v>
      </c>
      <c r="F118" s="201" t="s">
        <v>332</v>
      </c>
      <c r="H118" s="202">
        <v>6.9119999999999999</v>
      </c>
      <c r="I118" s="203"/>
      <c r="L118" s="199"/>
      <c r="M118" s="204"/>
      <c r="N118" s="205"/>
      <c r="O118" s="205"/>
      <c r="P118" s="205"/>
      <c r="Q118" s="205"/>
      <c r="R118" s="205"/>
      <c r="S118" s="205"/>
      <c r="T118" s="206"/>
      <c r="AT118" s="200" t="s">
        <v>157</v>
      </c>
      <c r="AU118" s="200" t="s">
        <v>83</v>
      </c>
      <c r="AV118" s="13" t="s">
        <v>143</v>
      </c>
      <c r="AW118" s="13" t="s">
        <v>34</v>
      </c>
      <c r="AX118" s="13" t="s">
        <v>73</v>
      </c>
      <c r="AY118" s="200" t="s">
        <v>125</v>
      </c>
    </row>
    <row r="119" s="12" customFormat="1">
      <c r="B119" s="186"/>
      <c r="D119" s="175" t="s">
        <v>157</v>
      </c>
      <c r="E119" s="187" t="s">
        <v>3</v>
      </c>
      <c r="F119" s="188" t="s">
        <v>160</v>
      </c>
      <c r="H119" s="189">
        <v>13.397</v>
      </c>
      <c r="I119" s="190"/>
      <c r="L119" s="186"/>
      <c r="M119" s="191"/>
      <c r="N119" s="192"/>
      <c r="O119" s="192"/>
      <c r="P119" s="192"/>
      <c r="Q119" s="192"/>
      <c r="R119" s="192"/>
      <c r="S119" s="192"/>
      <c r="T119" s="193"/>
      <c r="AT119" s="187" t="s">
        <v>157</v>
      </c>
      <c r="AU119" s="187" t="s">
        <v>83</v>
      </c>
      <c r="AV119" s="12" t="s">
        <v>133</v>
      </c>
      <c r="AW119" s="12" t="s">
        <v>34</v>
      </c>
      <c r="AX119" s="12" t="s">
        <v>81</v>
      </c>
      <c r="AY119" s="187" t="s">
        <v>125</v>
      </c>
    </row>
    <row r="120" s="1" customFormat="1" ht="22.5" customHeight="1">
      <c r="B120" s="162"/>
      <c r="C120" s="163" t="s">
        <v>161</v>
      </c>
      <c r="D120" s="163" t="s">
        <v>128</v>
      </c>
      <c r="E120" s="164" t="s">
        <v>334</v>
      </c>
      <c r="F120" s="165" t="s">
        <v>335</v>
      </c>
      <c r="G120" s="166" t="s">
        <v>195</v>
      </c>
      <c r="H120" s="167">
        <v>55.502000000000002</v>
      </c>
      <c r="I120" s="168"/>
      <c r="J120" s="169">
        <f>ROUND(I120*H120,2)</f>
        <v>0</v>
      </c>
      <c r="K120" s="165" t="s">
        <v>132</v>
      </c>
      <c r="L120" s="35"/>
      <c r="M120" s="170" t="s">
        <v>3</v>
      </c>
      <c r="N120" s="171" t="s">
        <v>44</v>
      </c>
      <c r="O120" s="65"/>
      <c r="P120" s="172">
        <f>O120*H120</f>
        <v>0</v>
      </c>
      <c r="Q120" s="172">
        <v>0</v>
      </c>
      <c r="R120" s="172">
        <f>Q120*H120</f>
        <v>0</v>
      </c>
      <c r="S120" s="172">
        <v>0</v>
      </c>
      <c r="T120" s="173">
        <f>S120*H120</f>
        <v>0</v>
      </c>
      <c r="AR120" s="17" t="s">
        <v>133</v>
      </c>
      <c r="AT120" s="17" t="s">
        <v>128</v>
      </c>
      <c r="AU120" s="17" t="s">
        <v>83</v>
      </c>
      <c r="AY120" s="17" t="s">
        <v>125</v>
      </c>
      <c r="BE120" s="174">
        <f>IF(N120="základní",J120,0)</f>
        <v>0</v>
      </c>
      <c r="BF120" s="174">
        <f>IF(N120="snížená",J120,0)</f>
        <v>0</v>
      </c>
      <c r="BG120" s="174">
        <f>IF(N120="zákl. přenesená",J120,0)</f>
        <v>0</v>
      </c>
      <c r="BH120" s="174">
        <f>IF(N120="sníž. přenesená",J120,0)</f>
        <v>0</v>
      </c>
      <c r="BI120" s="174">
        <f>IF(N120="nulová",J120,0)</f>
        <v>0</v>
      </c>
      <c r="BJ120" s="17" t="s">
        <v>81</v>
      </c>
      <c r="BK120" s="174">
        <f>ROUND(I120*H120,2)</f>
        <v>0</v>
      </c>
      <c r="BL120" s="17" t="s">
        <v>133</v>
      </c>
      <c r="BM120" s="17" t="s">
        <v>336</v>
      </c>
    </row>
    <row r="121" s="1" customFormat="1">
      <c r="B121" s="35"/>
      <c r="D121" s="175" t="s">
        <v>139</v>
      </c>
      <c r="F121" s="176" t="s">
        <v>197</v>
      </c>
      <c r="I121" s="108"/>
      <c r="L121" s="35"/>
      <c r="M121" s="177"/>
      <c r="N121" s="65"/>
      <c r="O121" s="65"/>
      <c r="P121" s="65"/>
      <c r="Q121" s="65"/>
      <c r="R121" s="65"/>
      <c r="S121" s="65"/>
      <c r="T121" s="66"/>
      <c r="AT121" s="17" t="s">
        <v>139</v>
      </c>
      <c r="AU121" s="17" t="s">
        <v>83</v>
      </c>
    </row>
    <row r="122" s="11" customFormat="1">
      <c r="B122" s="178"/>
      <c r="D122" s="175" t="s">
        <v>157</v>
      </c>
      <c r="E122" s="179" t="s">
        <v>3</v>
      </c>
      <c r="F122" s="180" t="s">
        <v>337</v>
      </c>
      <c r="H122" s="181">
        <v>55.502000000000002</v>
      </c>
      <c r="I122" s="182"/>
      <c r="L122" s="178"/>
      <c r="M122" s="183"/>
      <c r="N122" s="184"/>
      <c r="O122" s="184"/>
      <c r="P122" s="184"/>
      <c r="Q122" s="184"/>
      <c r="R122" s="184"/>
      <c r="S122" s="184"/>
      <c r="T122" s="185"/>
      <c r="AT122" s="179" t="s">
        <v>157</v>
      </c>
      <c r="AU122" s="179" t="s">
        <v>83</v>
      </c>
      <c r="AV122" s="11" t="s">
        <v>83</v>
      </c>
      <c r="AW122" s="11" t="s">
        <v>34</v>
      </c>
      <c r="AX122" s="11" t="s">
        <v>81</v>
      </c>
      <c r="AY122" s="179" t="s">
        <v>125</v>
      </c>
    </row>
    <row r="123" s="1" customFormat="1" ht="22.5" customHeight="1">
      <c r="B123" s="162"/>
      <c r="C123" s="163" t="s">
        <v>166</v>
      </c>
      <c r="D123" s="163" t="s">
        <v>128</v>
      </c>
      <c r="E123" s="164" t="s">
        <v>201</v>
      </c>
      <c r="F123" s="165" t="s">
        <v>202</v>
      </c>
      <c r="G123" s="166" t="s">
        <v>195</v>
      </c>
      <c r="H123" s="167">
        <v>13.397</v>
      </c>
      <c r="I123" s="168"/>
      <c r="J123" s="169">
        <f>ROUND(I123*H123,2)</f>
        <v>0</v>
      </c>
      <c r="K123" s="165" t="s">
        <v>132</v>
      </c>
      <c r="L123" s="35"/>
      <c r="M123" s="170" t="s">
        <v>3</v>
      </c>
      <c r="N123" s="171" t="s">
        <v>44</v>
      </c>
      <c r="O123" s="65"/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AR123" s="17" t="s">
        <v>133</v>
      </c>
      <c r="AT123" s="17" t="s">
        <v>128</v>
      </c>
      <c r="AU123" s="17" t="s">
        <v>83</v>
      </c>
      <c r="AY123" s="17" t="s">
        <v>125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17" t="s">
        <v>81</v>
      </c>
      <c r="BK123" s="174">
        <f>ROUND(I123*H123,2)</f>
        <v>0</v>
      </c>
      <c r="BL123" s="17" t="s">
        <v>133</v>
      </c>
      <c r="BM123" s="17" t="s">
        <v>338</v>
      </c>
    </row>
    <row r="124" s="1" customFormat="1">
      <c r="B124" s="35"/>
      <c r="D124" s="175" t="s">
        <v>139</v>
      </c>
      <c r="F124" s="176" t="s">
        <v>204</v>
      </c>
      <c r="I124" s="108"/>
      <c r="L124" s="35"/>
      <c r="M124" s="177"/>
      <c r="N124" s="65"/>
      <c r="O124" s="65"/>
      <c r="P124" s="65"/>
      <c r="Q124" s="65"/>
      <c r="R124" s="65"/>
      <c r="S124" s="65"/>
      <c r="T124" s="66"/>
      <c r="AT124" s="17" t="s">
        <v>139</v>
      </c>
      <c r="AU124" s="17" t="s">
        <v>83</v>
      </c>
    </row>
    <row r="125" s="1" customFormat="1" ht="16.5" customHeight="1">
      <c r="B125" s="162"/>
      <c r="C125" s="163" t="s">
        <v>173</v>
      </c>
      <c r="D125" s="163" t="s">
        <v>128</v>
      </c>
      <c r="E125" s="164" t="s">
        <v>206</v>
      </c>
      <c r="F125" s="165" t="s">
        <v>207</v>
      </c>
      <c r="G125" s="166" t="s">
        <v>195</v>
      </c>
      <c r="H125" s="167">
        <v>13.397</v>
      </c>
      <c r="I125" s="168"/>
      <c r="J125" s="169">
        <f>ROUND(I125*H125,2)</f>
        <v>0</v>
      </c>
      <c r="K125" s="165" t="s">
        <v>132</v>
      </c>
      <c r="L125" s="35"/>
      <c r="M125" s="170" t="s">
        <v>3</v>
      </c>
      <c r="N125" s="171" t="s">
        <v>44</v>
      </c>
      <c r="O125" s="65"/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AR125" s="17" t="s">
        <v>133</v>
      </c>
      <c r="AT125" s="17" t="s">
        <v>128</v>
      </c>
      <c r="AU125" s="17" t="s">
        <v>83</v>
      </c>
      <c r="AY125" s="17" t="s">
        <v>125</v>
      </c>
      <c r="BE125" s="174">
        <f>IF(N125="základní",J125,0)</f>
        <v>0</v>
      </c>
      <c r="BF125" s="174">
        <f>IF(N125="snížená",J125,0)</f>
        <v>0</v>
      </c>
      <c r="BG125" s="174">
        <f>IF(N125="zákl. přenesená",J125,0)</f>
        <v>0</v>
      </c>
      <c r="BH125" s="174">
        <f>IF(N125="sníž. přenesená",J125,0)</f>
        <v>0</v>
      </c>
      <c r="BI125" s="174">
        <f>IF(N125="nulová",J125,0)</f>
        <v>0</v>
      </c>
      <c r="BJ125" s="17" t="s">
        <v>81</v>
      </c>
      <c r="BK125" s="174">
        <f>ROUND(I125*H125,2)</f>
        <v>0</v>
      </c>
      <c r="BL125" s="17" t="s">
        <v>133</v>
      </c>
      <c r="BM125" s="17" t="s">
        <v>339</v>
      </c>
    </row>
    <row r="126" s="1" customFormat="1">
      <c r="B126" s="35"/>
      <c r="D126" s="175" t="s">
        <v>139</v>
      </c>
      <c r="F126" s="176" t="s">
        <v>209</v>
      </c>
      <c r="I126" s="108"/>
      <c r="L126" s="35"/>
      <c r="M126" s="177"/>
      <c r="N126" s="65"/>
      <c r="O126" s="65"/>
      <c r="P126" s="65"/>
      <c r="Q126" s="65"/>
      <c r="R126" s="65"/>
      <c r="S126" s="65"/>
      <c r="T126" s="66"/>
      <c r="AT126" s="17" t="s">
        <v>139</v>
      </c>
      <c r="AU126" s="17" t="s">
        <v>83</v>
      </c>
    </row>
    <row r="127" s="1" customFormat="1" ht="22.5" customHeight="1">
      <c r="B127" s="162"/>
      <c r="C127" s="163" t="s">
        <v>126</v>
      </c>
      <c r="D127" s="163" t="s">
        <v>128</v>
      </c>
      <c r="E127" s="164" t="s">
        <v>211</v>
      </c>
      <c r="F127" s="165" t="s">
        <v>212</v>
      </c>
      <c r="G127" s="166" t="s">
        <v>195</v>
      </c>
      <c r="H127" s="167">
        <v>267.94799999999998</v>
      </c>
      <c r="I127" s="168"/>
      <c r="J127" s="169">
        <f>ROUND(I127*H127,2)</f>
        <v>0</v>
      </c>
      <c r="K127" s="165" t="s">
        <v>132</v>
      </c>
      <c r="L127" s="35"/>
      <c r="M127" s="170" t="s">
        <v>3</v>
      </c>
      <c r="N127" s="171" t="s">
        <v>44</v>
      </c>
      <c r="O127" s="65"/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AR127" s="17" t="s">
        <v>133</v>
      </c>
      <c r="AT127" s="17" t="s">
        <v>128</v>
      </c>
      <c r="AU127" s="17" t="s">
        <v>83</v>
      </c>
      <c r="AY127" s="17" t="s">
        <v>125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17" t="s">
        <v>81</v>
      </c>
      <c r="BK127" s="174">
        <f>ROUND(I127*H127,2)</f>
        <v>0</v>
      </c>
      <c r="BL127" s="17" t="s">
        <v>133</v>
      </c>
      <c r="BM127" s="17" t="s">
        <v>340</v>
      </c>
    </row>
    <row r="128" s="1" customFormat="1">
      <c r="B128" s="35"/>
      <c r="D128" s="175" t="s">
        <v>139</v>
      </c>
      <c r="F128" s="176" t="s">
        <v>214</v>
      </c>
      <c r="I128" s="108"/>
      <c r="L128" s="35"/>
      <c r="M128" s="177"/>
      <c r="N128" s="65"/>
      <c r="O128" s="65"/>
      <c r="P128" s="65"/>
      <c r="Q128" s="65"/>
      <c r="R128" s="65"/>
      <c r="S128" s="65"/>
      <c r="T128" s="66"/>
      <c r="AT128" s="17" t="s">
        <v>139</v>
      </c>
      <c r="AU128" s="17" t="s">
        <v>83</v>
      </c>
    </row>
    <row r="129" s="1" customFormat="1">
      <c r="B129" s="35"/>
      <c r="D129" s="175" t="s">
        <v>141</v>
      </c>
      <c r="F129" s="176" t="s">
        <v>277</v>
      </c>
      <c r="I129" s="108"/>
      <c r="L129" s="35"/>
      <c r="M129" s="177"/>
      <c r="N129" s="65"/>
      <c r="O129" s="65"/>
      <c r="P129" s="65"/>
      <c r="Q129" s="65"/>
      <c r="R129" s="65"/>
      <c r="S129" s="65"/>
      <c r="T129" s="66"/>
      <c r="AT129" s="17" t="s">
        <v>141</v>
      </c>
      <c r="AU129" s="17" t="s">
        <v>83</v>
      </c>
    </row>
    <row r="130" s="11" customFormat="1">
      <c r="B130" s="178"/>
      <c r="D130" s="175" t="s">
        <v>157</v>
      </c>
      <c r="E130" s="179" t="s">
        <v>3</v>
      </c>
      <c r="F130" s="180" t="s">
        <v>341</v>
      </c>
      <c r="H130" s="181">
        <v>34.884</v>
      </c>
      <c r="I130" s="182"/>
      <c r="L130" s="178"/>
      <c r="M130" s="183"/>
      <c r="N130" s="184"/>
      <c r="O130" s="184"/>
      <c r="P130" s="184"/>
      <c r="Q130" s="184"/>
      <c r="R130" s="184"/>
      <c r="S130" s="184"/>
      <c r="T130" s="185"/>
      <c r="AT130" s="179" t="s">
        <v>157</v>
      </c>
      <c r="AU130" s="179" t="s">
        <v>83</v>
      </c>
      <c r="AV130" s="11" t="s">
        <v>83</v>
      </c>
      <c r="AW130" s="11" t="s">
        <v>34</v>
      </c>
      <c r="AX130" s="11" t="s">
        <v>73</v>
      </c>
      <c r="AY130" s="179" t="s">
        <v>125</v>
      </c>
    </row>
    <row r="131" s="11" customFormat="1">
      <c r="B131" s="178"/>
      <c r="D131" s="175" t="s">
        <v>157</v>
      </c>
      <c r="E131" s="179" t="s">
        <v>3</v>
      </c>
      <c r="F131" s="180" t="s">
        <v>342</v>
      </c>
      <c r="H131" s="181">
        <v>48.384</v>
      </c>
      <c r="I131" s="182"/>
      <c r="L131" s="178"/>
      <c r="M131" s="183"/>
      <c r="N131" s="184"/>
      <c r="O131" s="184"/>
      <c r="P131" s="184"/>
      <c r="Q131" s="184"/>
      <c r="R131" s="184"/>
      <c r="S131" s="184"/>
      <c r="T131" s="185"/>
      <c r="AT131" s="179" t="s">
        <v>157</v>
      </c>
      <c r="AU131" s="179" t="s">
        <v>83</v>
      </c>
      <c r="AV131" s="11" t="s">
        <v>83</v>
      </c>
      <c r="AW131" s="11" t="s">
        <v>34</v>
      </c>
      <c r="AX131" s="11" t="s">
        <v>73</v>
      </c>
      <c r="AY131" s="179" t="s">
        <v>125</v>
      </c>
    </row>
    <row r="132" s="11" customFormat="1">
      <c r="B132" s="178"/>
      <c r="D132" s="175" t="s">
        <v>157</v>
      </c>
      <c r="E132" s="179" t="s">
        <v>3</v>
      </c>
      <c r="F132" s="180" t="s">
        <v>343</v>
      </c>
      <c r="H132" s="181">
        <v>46.439999999999998</v>
      </c>
      <c r="I132" s="182"/>
      <c r="L132" s="178"/>
      <c r="M132" s="183"/>
      <c r="N132" s="184"/>
      <c r="O132" s="184"/>
      <c r="P132" s="184"/>
      <c r="Q132" s="184"/>
      <c r="R132" s="184"/>
      <c r="S132" s="184"/>
      <c r="T132" s="185"/>
      <c r="AT132" s="179" t="s">
        <v>157</v>
      </c>
      <c r="AU132" s="179" t="s">
        <v>83</v>
      </c>
      <c r="AV132" s="11" t="s">
        <v>83</v>
      </c>
      <c r="AW132" s="11" t="s">
        <v>34</v>
      </c>
      <c r="AX132" s="11" t="s">
        <v>73</v>
      </c>
      <c r="AY132" s="179" t="s">
        <v>125</v>
      </c>
    </row>
    <row r="133" s="13" customFormat="1">
      <c r="B133" s="199"/>
      <c r="D133" s="175" t="s">
        <v>157</v>
      </c>
      <c r="E133" s="200" t="s">
        <v>3</v>
      </c>
      <c r="F133" s="201" t="s">
        <v>332</v>
      </c>
      <c r="H133" s="202">
        <v>129.708</v>
      </c>
      <c r="I133" s="203"/>
      <c r="L133" s="199"/>
      <c r="M133" s="204"/>
      <c r="N133" s="205"/>
      <c r="O133" s="205"/>
      <c r="P133" s="205"/>
      <c r="Q133" s="205"/>
      <c r="R133" s="205"/>
      <c r="S133" s="205"/>
      <c r="T133" s="206"/>
      <c r="AT133" s="200" t="s">
        <v>157</v>
      </c>
      <c r="AU133" s="200" t="s">
        <v>83</v>
      </c>
      <c r="AV133" s="13" t="s">
        <v>143</v>
      </c>
      <c r="AW133" s="13" t="s">
        <v>34</v>
      </c>
      <c r="AX133" s="13" t="s">
        <v>73</v>
      </c>
      <c r="AY133" s="200" t="s">
        <v>125</v>
      </c>
    </row>
    <row r="134" s="11" customFormat="1">
      <c r="B134" s="178"/>
      <c r="D134" s="175" t="s">
        <v>157</v>
      </c>
      <c r="E134" s="179" t="s">
        <v>3</v>
      </c>
      <c r="F134" s="180" t="s">
        <v>344</v>
      </c>
      <c r="H134" s="181">
        <v>138.24000000000001</v>
      </c>
      <c r="I134" s="182"/>
      <c r="L134" s="178"/>
      <c r="M134" s="183"/>
      <c r="N134" s="184"/>
      <c r="O134" s="184"/>
      <c r="P134" s="184"/>
      <c r="Q134" s="184"/>
      <c r="R134" s="184"/>
      <c r="S134" s="184"/>
      <c r="T134" s="185"/>
      <c r="AT134" s="179" t="s">
        <v>157</v>
      </c>
      <c r="AU134" s="179" t="s">
        <v>83</v>
      </c>
      <c r="AV134" s="11" t="s">
        <v>83</v>
      </c>
      <c r="AW134" s="11" t="s">
        <v>34</v>
      </c>
      <c r="AX134" s="11" t="s">
        <v>73</v>
      </c>
      <c r="AY134" s="179" t="s">
        <v>125</v>
      </c>
    </row>
    <row r="135" s="13" customFormat="1">
      <c r="B135" s="199"/>
      <c r="D135" s="175" t="s">
        <v>157</v>
      </c>
      <c r="E135" s="200" t="s">
        <v>3</v>
      </c>
      <c r="F135" s="201" t="s">
        <v>332</v>
      </c>
      <c r="H135" s="202">
        <v>138.24000000000001</v>
      </c>
      <c r="I135" s="203"/>
      <c r="L135" s="199"/>
      <c r="M135" s="204"/>
      <c r="N135" s="205"/>
      <c r="O135" s="205"/>
      <c r="P135" s="205"/>
      <c r="Q135" s="205"/>
      <c r="R135" s="205"/>
      <c r="S135" s="205"/>
      <c r="T135" s="206"/>
      <c r="AT135" s="200" t="s">
        <v>157</v>
      </c>
      <c r="AU135" s="200" t="s">
        <v>83</v>
      </c>
      <c r="AV135" s="13" t="s">
        <v>143</v>
      </c>
      <c r="AW135" s="13" t="s">
        <v>34</v>
      </c>
      <c r="AX135" s="13" t="s">
        <v>73</v>
      </c>
      <c r="AY135" s="200" t="s">
        <v>125</v>
      </c>
    </row>
    <row r="136" s="12" customFormat="1">
      <c r="B136" s="186"/>
      <c r="D136" s="175" t="s">
        <v>157</v>
      </c>
      <c r="E136" s="187" t="s">
        <v>3</v>
      </c>
      <c r="F136" s="188" t="s">
        <v>160</v>
      </c>
      <c r="H136" s="189">
        <v>267.94799999999998</v>
      </c>
      <c r="I136" s="190"/>
      <c r="L136" s="186"/>
      <c r="M136" s="191"/>
      <c r="N136" s="192"/>
      <c r="O136" s="192"/>
      <c r="P136" s="192"/>
      <c r="Q136" s="192"/>
      <c r="R136" s="192"/>
      <c r="S136" s="192"/>
      <c r="T136" s="193"/>
      <c r="AT136" s="187" t="s">
        <v>157</v>
      </c>
      <c r="AU136" s="187" t="s">
        <v>83</v>
      </c>
      <c r="AV136" s="12" t="s">
        <v>133</v>
      </c>
      <c r="AW136" s="12" t="s">
        <v>34</v>
      </c>
      <c r="AX136" s="12" t="s">
        <v>81</v>
      </c>
      <c r="AY136" s="187" t="s">
        <v>125</v>
      </c>
    </row>
    <row r="137" s="1" customFormat="1" ht="22.5" customHeight="1">
      <c r="B137" s="162"/>
      <c r="C137" s="163" t="s">
        <v>184</v>
      </c>
      <c r="D137" s="163" t="s">
        <v>128</v>
      </c>
      <c r="E137" s="164" t="s">
        <v>218</v>
      </c>
      <c r="F137" s="165" t="s">
        <v>219</v>
      </c>
      <c r="G137" s="166" t="s">
        <v>195</v>
      </c>
      <c r="H137" s="167">
        <v>13.397</v>
      </c>
      <c r="I137" s="168"/>
      <c r="J137" s="169">
        <f>ROUND(I137*H137,2)</f>
        <v>0</v>
      </c>
      <c r="K137" s="165" t="s">
        <v>132</v>
      </c>
      <c r="L137" s="35"/>
      <c r="M137" s="170" t="s">
        <v>3</v>
      </c>
      <c r="N137" s="171" t="s">
        <v>44</v>
      </c>
      <c r="O137" s="65"/>
      <c r="P137" s="172">
        <f>O137*H137</f>
        <v>0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AR137" s="17" t="s">
        <v>133</v>
      </c>
      <c r="AT137" s="17" t="s">
        <v>128</v>
      </c>
      <c r="AU137" s="17" t="s">
        <v>83</v>
      </c>
      <c r="AY137" s="17" t="s">
        <v>125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7" t="s">
        <v>81</v>
      </c>
      <c r="BK137" s="174">
        <f>ROUND(I137*H137,2)</f>
        <v>0</v>
      </c>
      <c r="BL137" s="17" t="s">
        <v>133</v>
      </c>
      <c r="BM137" s="17" t="s">
        <v>345</v>
      </c>
    </row>
    <row r="138" s="1" customFormat="1">
      <c r="B138" s="35"/>
      <c r="D138" s="175" t="s">
        <v>139</v>
      </c>
      <c r="F138" s="176" t="s">
        <v>221</v>
      </c>
      <c r="I138" s="108"/>
      <c r="L138" s="35"/>
      <c r="M138" s="177"/>
      <c r="N138" s="65"/>
      <c r="O138" s="65"/>
      <c r="P138" s="65"/>
      <c r="Q138" s="65"/>
      <c r="R138" s="65"/>
      <c r="S138" s="65"/>
      <c r="T138" s="66"/>
      <c r="AT138" s="17" t="s">
        <v>139</v>
      </c>
      <c r="AU138" s="17" t="s">
        <v>83</v>
      </c>
    </row>
    <row r="139" s="10" customFormat="1" ht="22.8" customHeight="1">
      <c r="B139" s="149"/>
      <c r="D139" s="150" t="s">
        <v>72</v>
      </c>
      <c r="E139" s="160" t="s">
        <v>222</v>
      </c>
      <c r="F139" s="160" t="s">
        <v>223</v>
      </c>
      <c r="I139" s="152"/>
      <c r="J139" s="161">
        <f>BK139</f>
        <v>0</v>
      </c>
      <c r="L139" s="149"/>
      <c r="M139" s="154"/>
      <c r="N139" s="155"/>
      <c r="O139" s="155"/>
      <c r="P139" s="156">
        <f>P140</f>
        <v>0</v>
      </c>
      <c r="Q139" s="155"/>
      <c r="R139" s="156">
        <f>R140</f>
        <v>0</v>
      </c>
      <c r="S139" s="155"/>
      <c r="T139" s="157">
        <f>T140</f>
        <v>0</v>
      </c>
      <c r="AR139" s="150" t="s">
        <v>81</v>
      </c>
      <c r="AT139" s="158" t="s">
        <v>72</v>
      </c>
      <c r="AU139" s="158" t="s">
        <v>81</v>
      </c>
      <c r="AY139" s="150" t="s">
        <v>125</v>
      </c>
      <c r="BK139" s="159">
        <f>BK140</f>
        <v>0</v>
      </c>
    </row>
    <row r="140" s="1" customFormat="1" ht="16.5" customHeight="1">
      <c r="B140" s="162"/>
      <c r="C140" s="163" t="s">
        <v>210</v>
      </c>
      <c r="D140" s="163" t="s">
        <v>128</v>
      </c>
      <c r="E140" s="164" t="s">
        <v>225</v>
      </c>
      <c r="F140" s="165" t="s">
        <v>226</v>
      </c>
      <c r="G140" s="166" t="s">
        <v>195</v>
      </c>
      <c r="H140" s="167">
        <v>6.7190000000000003</v>
      </c>
      <c r="I140" s="168"/>
      <c r="J140" s="169">
        <f>ROUND(I140*H140,2)</f>
        <v>0</v>
      </c>
      <c r="K140" s="165" t="s">
        <v>132</v>
      </c>
      <c r="L140" s="35"/>
      <c r="M140" s="194" t="s">
        <v>3</v>
      </c>
      <c r="N140" s="195" t="s">
        <v>44</v>
      </c>
      <c r="O140" s="196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AR140" s="17" t="s">
        <v>133</v>
      </c>
      <c r="AT140" s="17" t="s">
        <v>128</v>
      </c>
      <c r="AU140" s="17" t="s">
        <v>83</v>
      </c>
      <c r="AY140" s="17" t="s">
        <v>125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17" t="s">
        <v>81</v>
      </c>
      <c r="BK140" s="174">
        <f>ROUND(I140*H140,2)</f>
        <v>0</v>
      </c>
      <c r="BL140" s="17" t="s">
        <v>133</v>
      </c>
      <c r="BM140" s="17" t="s">
        <v>346</v>
      </c>
    </row>
    <row r="141" s="1" customFormat="1" ht="6.96" customHeight="1">
      <c r="B141" s="50"/>
      <c r="C141" s="51"/>
      <c r="D141" s="51"/>
      <c r="E141" s="51"/>
      <c r="F141" s="51"/>
      <c r="G141" s="51"/>
      <c r="H141" s="51"/>
      <c r="I141" s="124"/>
      <c r="J141" s="51"/>
      <c r="K141" s="51"/>
      <c r="L141" s="35"/>
    </row>
  </sheetData>
  <autoFilter ref="C82:K14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6</v>
      </c>
      <c r="AT2" s="17" t="s">
        <v>98</v>
      </c>
    </row>
    <row r="3" ht="6.96" customHeight="1">
      <c r="B3" s="18"/>
      <c r="C3" s="19"/>
      <c r="D3" s="19"/>
      <c r="E3" s="19"/>
      <c r="F3" s="19"/>
      <c r="G3" s="19"/>
      <c r="H3" s="19"/>
      <c r="I3" s="106"/>
      <c r="J3" s="19"/>
      <c r="K3" s="19"/>
      <c r="L3" s="20"/>
      <c r="AT3" s="17" t="s">
        <v>83</v>
      </c>
    </row>
    <row r="4" ht="24.96" customHeight="1">
      <c r="B4" s="20"/>
      <c r="D4" s="21" t="s">
        <v>99</v>
      </c>
      <c r="L4" s="20"/>
      <c r="M4" s="22" t="s">
        <v>11</v>
      </c>
      <c r="AT4" s="17" t="s">
        <v>4</v>
      </c>
    </row>
    <row r="5" ht="6.96" customHeight="1">
      <c r="B5" s="20"/>
      <c r="L5" s="20"/>
    </row>
    <row r="6" ht="12" customHeight="1">
      <c r="B6" s="20"/>
      <c r="D6" s="29" t="s">
        <v>17</v>
      </c>
      <c r="L6" s="20"/>
    </row>
    <row r="7" ht="16.5" customHeight="1">
      <c r="B7" s="20"/>
      <c r="E7" s="107" t="str">
        <f>'Rekapitulace stavby'!K6</f>
        <v>VD Štěchovice - oprava spárování PK</v>
      </c>
      <c r="F7" s="29"/>
      <c r="G7" s="29"/>
      <c r="H7" s="29"/>
      <c r="L7" s="20"/>
    </row>
    <row r="8" s="1" customFormat="1" ht="12" customHeight="1">
      <c r="B8" s="35"/>
      <c r="D8" s="29" t="s">
        <v>100</v>
      </c>
      <c r="I8" s="108"/>
      <c r="L8" s="35"/>
    </row>
    <row r="9" s="1" customFormat="1" ht="36.96" customHeight="1">
      <c r="B9" s="35"/>
      <c r="E9" s="56" t="s">
        <v>347</v>
      </c>
      <c r="F9" s="1"/>
      <c r="G9" s="1"/>
      <c r="H9" s="1"/>
      <c r="I9" s="108"/>
      <c r="L9" s="35"/>
    </row>
    <row r="10" s="1" customFormat="1">
      <c r="B10" s="35"/>
      <c r="I10" s="108"/>
      <c r="L10" s="35"/>
    </row>
    <row r="11" s="1" customFormat="1" ht="12" customHeight="1">
      <c r="B11" s="35"/>
      <c r="D11" s="29" t="s">
        <v>19</v>
      </c>
      <c r="F11" s="17" t="s">
        <v>20</v>
      </c>
      <c r="I11" s="109" t="s">
        <v>21</v>
      </c>
      <c r="J11" s="17" t="s">
        <v>3</v>
      </c>
      <c r="L11" s="35"/>
    </row>
    <row r="12" s="1" customFormat="1" ht="12" customHeight="1">
      <c r="B12" s="35"/>
      <c r="D12" s="29" t="s">
        <v>22</v>
      </c>
      <c r="F12" s="17" t="s">
        <v>23</v>
      </c>
      <c r="I12" s="109" t="s">
        <v>24</v>
      </c>
      <c r="J12" s="58" t="str">
        <f>'Rekapitulace stavby'!AN8</f>
        <v>25. 3. 2019</v>
      </c>
      <c r="L12" s="35"/>
    </row>
    <row r="13" s="1" customFormat="1" ht="10.8" customHeight="1">
      <c r="B13" s="35"/>
      <c r="I13" s="108"/>
      <c r="L13" s="35"/>
    </row>
    <row r="14" s="1" customFormat="1" ht="12" customHeight="1">
      <c r="B14" s="35"/>
      <c r="D14" s="29" t="s">
        <v>26</v>
      </c>
      <c r="I14" s="109" t="s">
        <v>27</v>
      </c>
      <c r="J14" s="17" t="s">
        <v>3</v>
      </c>
      <c r="L14" s="35"/>
    </row>
    <row r="15" s="1" customFormat="1" ht="18" customHeight="1">
      <c r="B15" s="35"/>
      <c r="E15" s="17" t="s">
        <v>28</v>
      </c>
      <c r="I15" s="109" t="s">
        <v>29</v>
      </c>
      <c r="J15" s="17" t="s">
        <v>3</v>
      </c>
      <c r="L15" s="35"/>
    </row>
    <row r="16" s="1" customFormat="1" ht="6.96" customHeight="1">
      <c r="B16" s="35"/>
      <c r="I16" s="108"/>
      <c r="L16" s="35"/>
    </row>
    <row r="17" s="1" customFormat="1" ht="12" customHeight="1">
      <c r="B17" s="35"/>
      <c r="D17" s="29" t="s">
        <v>30</v>
      </c>
      <c r="I17" s="109" t="s">
        <v>27</v>
      </c>
      <c r="J17" s="30" t="str">
        <f>'Rekapitulace stavby'!AN13</f>
        <v>Vyplň údaj</v>
      </c>
      <c r="L17" s="35"/>
    </row>
    <row r="18" s="1" customFormat="1" ht="18" customHeight="1">
      <c r="B18" s="35"/>
      <c r="E18" s="30" t="str">
        <f>'Rekapitulace stavby'!E14</f>
        <v>Vyplň údaj</v>
      </c>
      <c r="F18" s="17"/>
      <c r="G18" s="17"/>
      <c r="H18" s="17"/>
      <c r="I18" s="109" t="s">
        <v>29</v>
      </c>
      <c r="J18" s="30" t="str">
        <f>'Rekapitulace stavby'!AN14</f>
        <v>Vyplň údaj</v>
      </c>
      <c r="L18" s="35"/>
    </row>
    <row r="19" s="1" customFormat="1" ht="6.96" customHeight="1">
      <c r="B19" s="35"/>
      <c r="I19" s="108"/>
      <c r="L19" s="35"/>
    </row>
    <row r="20" s="1" customFormat="1" ht="12" customHeight="1">
      <c r="B20" s="35"/>
      <c r="D20" s="29" t="s">
        <v>32</v>
      </c>
      <c r="I20" s="109" t="s">
        <v>27</v>
      </c>
      <c r="J20" s="17" t="s">
        <v>3</v>
      </c>
      <c r="L20" s="35"/>
    </row>
    <row r="21" s="1" customFormat="1" ht="18" customHeight="1">
      <c r="B21" s="35"/>
      <c r="E21" s="17" t="s">
        <v>33</v>
      </c>
      <c r="I21" s="109" t="s">
        <v>29</v>
      </c>
      <c r="J21" s="17" t="s">
        <v>3</v>
      </c>
      <c r="L21" s="35"/>
    </row>
    <row r="22" s="1" customFormat="1" ht="6.96" customHeight="1">
      <c r="B22" s="35"/>
      <c r="I22" s="108"/>
      <c r="L22" s="35"/>
    </row>
    <row r="23" s="1" customFormat="1" ht="12" customHeight="1">
      <c r="B23" s="35"/>
      <c r="D23" s="29" t="s">
        <v>35</v>
      </c>
      <c r="I23" s="109" t="s">
        <v>27</v>
      </c>
      <c r="J23" s="17" t="s">
        <v>3</v>
      </c>
      <c r="L23" s="35"/>
    </row>
    <row r="24" s="1" customFormat="1" ht="18" customHeight="1">
      <c r="B24" s="35"/>
      <c r="E24" s="17" t="s">
        <v>36</v>
      </c>
      <c r="I24" s="109" t="s">
        <v>29</v>
      </c>
      <c r="J24" s="17" t="s">
        <v>3</v>
      </c>
      <c r="L24" s="35"/>
    </row>
    <row r="25" s="1" customFormat="1" ht="6.96" customHeight="1">
      <c r="B25" s="35"/>
      <c r="I25" s="108"/>
      <c r="L25" s="35"/>
    </row>
    <row r="26" s="1" customFormat="1" ht="12" customHeight="1">
      <c r="B26" s="35"/>
      <c r="D26" s="29" t="s">
        <v>37</v>
      </c>
      <c r="I26" s="108"/>
      <c r="L26" s="35"/>
    </row>
    <row r="27" s="6" customFormat="1" ht="16.5" customHeight="1">
      <c r="B27" s="110"/>
      <c r="E27" s="33" t="s">
        <v>3</v>
      </c>
      <c r="F27" s="33"/>
      <c r="G27" s="33"/>
      <c r="H27" s="33"/>
      <c r="I27" s="111"/>
      <c r="L27" s="110"/>
    </row>
    <row r="28" s="1" customFormat="1" ht="6.96" customHeight="1">
      <c r="B28" s="35"/>
      <c r="I28" s="108"/>
      <c r="L28" s="35"/>
    </row>
    <row r="29" s="1" customFormat="1" ht="6.96" customHeight="1">
      <c r="B29" s="35"/>
      <c r="D29" s="61"/>
      <c r="E29" s="61"/>
      <c r="F29" s="61"/>
      <c r="G29" s="61"/>
      <c r="H29" s="61"/>
      <c r="I29" s="112"/>
      <c r="J29" s="61"/>
      <c r="K29" s="61"/>
      <c r="L29" s="35"/>
    </row>
    <row r="30" s="1" customFormat="1" ht="25.44" customHeight="1">
      <c r="B30" s="35"/>
      <c r="D30" s="113" t="s">
        <v>39</v>
      </c>
      <c r="I30" s="108"/>
      <c r="J30" s="81">
        <f>ROUND(J81, 2)</f>
        <v>0</v>
      </c>
      <c r="L30" s="35"/>
    </row>
    <row r="31" s="1" customFormat="1" ht="6.96" customHeight="1">
      <c r="B31" s="35"/>
      <c r="D31" s="61"/>
      <c r="E31" s="61"/>
      <c r="F31" s="61"/>
      <c r="G31" s="61"/>
      <c r="H31" s="61"/>
      <c r="I31" s="112"/>
      <c r="J31" s="61"/>
      <c r="K31" s="61"/>
      <c r="L31" s="35"/>
    </row>
    <row r="32" s="1" customFormat="1" ht="14.4" customHeight="1">
      <c r="B32" s="35"/>
      <c r="F32" s="39" t="s">
        <v>41</v>
      </c>
      <c r="I32" s="114" t="s">
        <v>40</v>
      </c>
      <c r="J32" s="39" t="s">
        <v>42</v>
      </c>
      <c r="L32" s="35"/>
    </row>
    <row r="33" s="1" customFormat="1" ht="14.4" customHeight="1">
      <c r="B33" s="35"/>
      <c r="D33" s="29" t="s">
        <v>43</v>
      </c>
      <c r="E33" s="29" t="s">
        <v>44</v>
      </c>
      <c r="F33" s="115">
        <f>ROUND((SUM(BE81:BE92)),  2)</f>
        <v>0</v>
      </c>
      <c r="I33" s="116">
        <v>0.20999999999999999</v>
      </c>
      <c r="J33" s="115">
        <f>ROUND(((SUM(BE81:BE92))*I33),  2)</f>
        <v>0</v>
      </c>
      <c r="L33" s="35"/>
    </row>
    <row r="34" s="1" customFormat="1" ht="14.4" customHeight="1">
      <c r="B34" s="35"/>
      <c r="E34" s="29" t="s">
        <v>45</v>
      </c>
      <c r="F34" s="115">
        <f>ROUND((SUM(BF81:BF92)),  2)</f>
        <v>0</v>
      </c>
      <c r="I34" s="116">
        <v>0.14999999999999999</v>
      </c>
      <c r="J34" s="115">
        <f>ROUND(((SUM(BF81:BF92))*I34),  2)</f>
        <v>0</v>
      </c>
      <c r="L34" s="35"/>
    </row>
    <row r="35" hidden="1" s="1" customFormat="1" ht="14.4" customHeight="1">
      <c r="B35" s="35"/>
      <c r="E35" s="29" t="s">
        <v>46</v>
      </c>
      <c r="F35" s="115">
        <f>ROUND((SUM(BG81:BG92)),  2)</f>
        <v>0</v>
      </c>
      <c r="I35" s="116">
        <v>0.20999999999999999</v>
      </c>
      <c r="J35" s="115">
        <f>0</f>
        <v>0</v>
      </c>
      <c r="L35" s="35"/>
    </row>
    <row r="36" hidden="1" s="1" customFormat="1" ht="14.4" customHeight="1">
      <c r="B36" s="35"/>
      <c r="E36" s="29" t="s">
        <v>47</v>
      </c>
      <c r="F36" s="115">
        <f>ROUND((SUM(BH81:BH92)),  2)</f>
        <v>0</v>
      </c>
      <c r="I36" s="116">
        <v>0.14999999999999999</v>
      </c>
      <c r="J36" s="115">
        <f>0</f>
        <v>0</v>
      </c>
      <c r="L36" s="35"/>
    </row>
    <row r="37" hidden="1" s="1" customFormat="1" ht="14.4" customHeight="1">
      <c r="B37" s="35"/>
      <c r="E37" s="29" t="s">
        <v>48</v>
      </c>
      <c r="F37" s="115">
        <f>ROUND((SUM(BI81:BI92)),  2)</f>
        <v>0</v>
      </c>
      <c r="I37" s="116">
        <v>0</v>
      </c>
      <c r="J37" s="115">
        <f>0</f>
        <v>0</v>
      </c>
      <c r="L37" s="35"/>
    </row>
    <row r="38" s="1" customFormat="1" ht="6.96" customHeight="1">
      <c r="B38" s="35"/>
      <c r="I38" s="108"/>
      <c r="L38" s="35"/>
    </row>
    <row r="39" s="1" customFormat="1" ht="25.44" customHeight="1">
      <c r="B39" s="35"/>
      <c r="C39" s="117"/>
      <c r="D39" s="118" t="s">
        <v>49</v>
      </c>
      <c r="E39" s="69"/>
      <c r="F39" s="69"/>
      <c r="G39" s="119" t="s">
        <v>50</v>
      </c>
      <c r="H39" s="120" t="s">
        <v>51</v>
      </c>
      <c r="I39" s="121"/>
      <c r="J39" s="122">
        <f>SUM(J30:J37)</f>
        <v>0</v>
      </c>
      <c r="K39" s="123"/>
      <c r="L39" s="35"/>
    </row>
    <row r="40" s="1" customFormat="1" ht="14.4" customHeight="1">
      <c r="B40" s="50"/>
      <c r="C40" s="51"/>
      <c r="D40" s="51"/>
      <c r="E40" s="51"/>
      <c r="F40" s="51"/>
      <c r="G40" s="51"/>
      <c r="H40" s="51"/>
      <c r="I40" s="124"/>
      <c r="J40" s="51"/>
      <c r="K40" s="51"/>
      <c r="L40" s="35"/>
    </row>
    <row r="44" s="1" customFormat="1" ht="6.96" customHeight="1">
      <c r="B44" s="52"/>
      <c r="C44" s="53"/>
      <c r="D44" s="53"/>
      <c r="E44" s="53"/>
      <c r="F44" s="53"/>
      <c r="G44" s="53"/>
      <c r="H44" s="53"/>
      <c r="I44" s="125"/>
      <c r="J44" s="53"/>
      <c r="K44" s="53"/>
      <c r="L44" s="35"/>
    </row>
    <row r="45" s="1" customFormat="1" ht="24.96" customHeight="1">
      <c r="B45" s="35"/>
      <c r="C45" s="21" t="s">
        <v>102</v>
      </c>
      <c r="I45" s="108"/>
      <c r="L45" s="35"/>
    </row>
    <row r="46" s="1" customFormat="1" ht="6.96" customHeight="1">
      <c r="B46" s="35"/>
      <c r="I46" s="108"/>
      <c r="L46" s="35"/>
    </row>
    <row r="47" s="1" customFormat="1" ht="12" customHeight="1">
      <c r="B47" s="35"/>
      <c r="C47" s="29" t="s">
        <v>17</v>
      </c>
      <c r="I47" s="108"/>
      <c r="L47" s="35"/>
    </row>
    <row r="48" s="1" customFormat="1" ht="16.5" customHeight="1">
      <c r="B48" s="35"/>
      <c r="E48" s="107" t="str">
        <f>E7</f>
        <v>VD Štěchovice - oprava spárování PK</v>
      </c>
      <c r="F48" s="29"/>
      <c r="G48" s="29"/>
      <c r="H48" s="29"/>
      <c r="I48" s="108"/>
      <c r="L48" s="35"/>
    </row>
    <row r="49" s="1" customFormat="1" ht="12" customHeight="1">
      <c r="B49" s="35"/>
      <c r="C49" s="29" t="s">
        <v>100</v>
      </c>
      <c r="I49" s="108"/>
      <c r="L49" s="35"/>
    </row>
    <row r="50" s="1" customFormat="1" ht="16.5" customHeight="1">
      <c r="B50" s="35"/>
      <c r="E50" s="56" t="str">
        <f>E9</f>
        <v>VON - vedlejší rozpočtové náklady</v>
      </c>
      <c r="F50" s="1"/>
      <c r="G50" s="1"/>
      <c r="H50" s="1"/>
      <c r="I50" s="108"/>
      <c r="L50" s="35"/>
    </row>
    <row r="51" s="1" customFormat="1" ht="6.96" customHeight="1">
      <c r="B51" s="35"/>
      <c r="I51" s="108"/>
      <c r="L51" s="35"/>
    </row>
    <row r="52" s="1" customFormat="1" ht="12" customHeight="1">
      <c r="B52" s="35"/>
      <c r="C52" s="29" t="s">
        <v>22</v>
      </c>
      <c r="F52" s="17" t="str">
        <f>F12</f>
        <v>Štěchovice</v>
      </c>
      <c r="I52" s="109" t="s">
        <v>24</v>
      </c>
      <c r="J52" s="58" t="str">
        <f>IF(J12="","",J12)</f>
        <v>25. 3. 2019</v>
      </c>
      <c r="L52" s="35"/>
    </row>
    <row r="53" s="1" customFormat="1" ht="6.96" customHeight="1">
      <c r="B53" s="35"/>
      <c r="I53" s="108"/>
      <c r="L53" s="35"/>
    </row>
    <row r="54" s="1" customFormat="1" ht="13.65" customHeight="1">
      <c r="B54" s="35"/>
      <c r="C54" s="29" t="s">
        <v>26</v>
      </c>
      <c r="F54" s="17" t="str">
        <f>E15</f>
        <v>Povodí Vltavy, s.p.</v>
      </c>
      <c r="I54" s="109" t="s">
        <v>32</v>
      </c>
      <c r="J54" s="33" t="str">
        <f>E21</f>
        <v>VODNÍ DÍLA - TBD a.s.</v>
      </c>
      <c r="L54" s="35"/>
    </row>
    <row r="55" s="1" customFormat="1" ht="13.65" customHeight="1">
      <c r="B55" s="35"/>
      <c r="C55" s="29" t="s">
        <v>30</v>
      </c>
      <c r="F55" s="17" t="str">
        <f>IF(E18="","",E18)</f>
        <v>Vyplň údaj</v>
      </c>
      <c r="I55" s="109" t="s">
        <v>35</v>
      </c>
      <c r="J55" s="33" t="str">
        <f>E24</f>
        <v>Ing. T. Klemša</v>
      </c>
      <c r="L55" s="35"/>
    </row>
    <row r="56" s="1" customFormat="1" ht="10.32" customHeight="1">
      <c r="B56" s="35"/>
      <c r="I56" s="108"/>
      <c r="L56" s="35"/>
    </row>
    <row r="57" s="1" customFormat="1" ht="29.28" customHeight="1">
      <c r="B57" s="35"/>
      <c r="C57" s="126" t="s">
        <v>103</v>
      </c>
      <c r="D57" s="117"/>
      <c r="E57" s="117"/>
      <c r="F57" s="117"/>
      <c r="G57" s="117"/>
      <c r="H57" s="117"/>
      <c r="I57" s="127"/>
      <c r="J57" s="128" t="s">
        <v>104</v>
      </c>
      <c r="K57" s="117"/>
      <c r="L57" s="35"/>
    </row>
    <row r="58" s="1" customFormat="1" ht="10.32" customHeight="1">
      <c r="B58" s="35"/>
      <c r="I58" s="108"/>
      <c r="L58" s="35"/>
    </row>
    <row r="59" s="1" customFormat="1" ht="22.8" customHeight="1">
      <c r="B59" s="35"/>
      <c r="C59" s="129" t="s">
        <v>71</v>
      </c>
      <c r="I59" s="108"/>
      <c r="J59" s="81">
        <f>J81</f>
        <v>0</v>
      </c>
      <c r="L59" s="35"/>
      <c r="AU59" s="17" t="s">
        <v>105</v>
      </c>
    </row>
    <row r="60" s="7" customFormat="1" ht="24.96" customHeight="1">
      <c r="B60" s="130"/>
      <c r="D60" s="131" t="s">
        <v>348</v>
      </c>
      <c r="E60" s="132"/>
      <c r="F60" s="132"/>
      <c r="G60" s="132"/>
      <c r="H60" s="132"/>
      <c r="I60" s="133"/>
      <c r="J60" s="134">
        <f>J82</f>
        <v>0</v>
      </c>
      <c r="L60" s="130"/>
    </row>
    <row r="61" s="8" customFormat="1" ht="19.92" customHeight="1">
      <c r="B61" s="135"/>
      <c r="D61" s="136" t="s">
        <v>349</v>
      </c>
      <c r="E61" s="137"/>
      <c r="F61" s="137"/>
      <c r="G61" s="137"/>
      <c r="H61" s="137"/>
      <c r="I61" s="138"/>
      <c r="J61" s="139">
        <f>J83</f>
        <v>0</v>
      </c>
      <c r="L61" s="135"/>
    </row>
    <row r="62" s="1" customFormat="1" ht="21.84" customHeight="1">
      <c r="B62" s="35"/>
      <c r="I62" s="108"/>
      <c r="L62" s="35"/>
    </row>
    <row r="63" s="1" customFormat="1" ht="6.96" customHeight="1">
      <c r="B63" s="50"/>
      <c r="C63" s="51"/>
      <c r="D63" s="51"/>
      <c r="E63" s="51"/>
      <c r="F63" s="51"/>
      <c r="G63" s="51"/>
      <c r="H63" s="51"/>
      <c r="I63" s="124"/>
      <c r="J63" s="51"/>
      <c r="K63" s="51"/>
      <c r="L63" s="35"/>
    </row>
    <row r="67" s="1" customFormat="1" ht="6.96" customHeight="1">
      <c r="B67" s="52"/>
      <c r="C67" s="53"/>
      <c r="D67" s="53"/>
      <c r="E67" s="53"/>
      <c r="F67" s="53"/>
      <c r="G67" s="53"/>
      <c r="H67" s="53"/>
      <c r="I67" s="125"/>
      <c r="J67" s="53"/>
      <c r="K67" s="53"/>
      <c r="L67" s="35"/>
    </row>
    <row r="68" s="1" customFormat="1" ht="24.96" customHeight="1">
      <c r="B68" s="35"/>
      <c r="C68" s="21" t="s">
        <v>110</v>
      </c>
      <c r="I68" s="108"/>
      <c r="L68" s="35"/>
    </row>
    <row r="69" s="1" customFormat="1" ht="6.96" customHeight="1">
      <c r="B69" s="35"/>
      <c r="I69" s="108"/>
      <c r="L69" s="35"/>
    </row>
    <row r="70" s="1" customFormat="1" ht="12" customHeight="1">
      <c r="B70" s="35"/>
      <c r="C70" s="29" t="s">
        <v>17</v>
      </c>
      <c r="I70" s="108"/>
      <c r="L70" s="35"/>
    </row>
    <row r="71" s="1" customFormat="1" ht="16.5" customHeight="1">
      <c r="B71" s="35"/>
      <c r="E71" s="107" t="str">
        <f>E7</f>
        <v>VD Štěchovice - oprava spárování PK</v>
      </c>
      <c r="F71" s="29"/>
      <c r="G71" s="29"/>
      <c r="H71" s="29"/>
      <c r="I71" s="108"/>
      <c r="L71" s="35"/>
    </row>
    <row r="72" s="1" customFormat="1" ht="12" customHeight="1">
      <c r="B72" s="35"/>
      <c r="C72" s="29" t="s">
        <v>100</v>
      </c>
      <c r="I72" s="108"/>
      <c r="L72" s="35"/>
    </row>
    <row r="73" s="1" customFormat="1" ht="16.5" customHeight="1">
      <c r="B73" s="35"/>
      <c r="E73" s="56" t="str">
        <f>E9</f>
        <v>VON - vedlejší rozpočtové náklady</v>
      </c>
      <c r="F73" s="1"/>
      <c r="G73" s="1"/>
      <c r="H73" s="1"/>
      <c r="I73" s="108"/>
      <c r="L73" s="35"/>
    </row>
    <row r="74" s="1" customFormat="1" ht="6.96" customHeight="1">
      <c r="B74" s="35"/>
      <c r="I74" s="108"/>
      <c r="L74" s="35"/>
    </row>
    <row r="75" s="1" customFormat="1" ht="12" customHeight="1">
      <c r="B75" s="35"/>
      <c r="C75" s="29" t="s">
        <v>22</v>
      </c>
      <c r="F75" s="17" t="str">
        <f>F12</f>
        <v>Štěchovice</v>
      </c>
      <c r="I75" s="109" t="s">
        <v>24</v>
      </c>
      <c r="J75" s="58" t="str">
        <f>IF(J12="","",J12)</f>
        <v>25. 3. 2019</v>
      </c>
      <c r="L75" s="35"/>
    </row>
    <row r="76" s="1" customFormat="1" ht="6.96" customHeight="1">
      <c r="B76" s="35"/>
      <c r="I76" s="108"/>
      <c r="L76" s="35"/>
    </row>
    <row r="77" s="1" customFormat="1" ht="13.65" customHeight="1">
      <c r="B77" s="35"/>
      <c r="C77" s="29" t="s">
        <v>26</v>
      </c>
      <c r="F77" s="17" t="str">
        <f>E15</f>
        <v>Povodí Vltavy, s.p.</v>
      </c>
      <c r="I77" s="109" t="s">
        <v>32</v>
      </c>
      <c r="J77" s="33" t="str">
        <f>E21</f>
        <v>VODNÍ DÍLA - TBD a.s.</v>
      </c>
      <c r="L77" s="35"/>
    </row>
    <row r="78" s="1" customFormat="1" ht="13.65" customHeight="1">
      <c r="B78" s="35"/>
      <c r="C78" s="29" t="s">
        <v>30</v>
      </c>
      <c r="F78" s="17" t="str">
        <f>IF(E18="","",E18)</f>
        <v>Vyplň údaj</v>
      </c>
      <c r="I78" s="109" t="s">
        <v>35</v>
      </c>
      <c r="J78" s="33" t="str">
        <f>E24</f>
        <v>Ing. T. Klemša</v>
      </c>
      <c r="L78" s="35"/>
    </row>
    <row r="79" s="1" customFormat="1" ht="10.32" customHeight="1">
      <c r="B79" s="35"/>
      <c r="I79" s="108"/>
      <c r="L79" s="35"/>
    </row>
    <row r="80" s="9" customFormat="1" ht="29.28" customHeight="1">
      <c r="B80" s="140"/>
      <c r="C80" s="141" t="s">
        <v>111</v>
      </c>
      <c r="D80" s="142" t="s">
        <v>58</v>
      </c>
      <c r="E80" s="142" t="s">
        <v>54</v>
      </c>
      <c r="F80" s="142" t="s">
        <v>55</v>
      </c>
      <c r="G80" s="142" t="s">
        <v>112</v>
      </c>
      <c r="H80" s="142" t="s">
        <v>113</v>
      </c>
      <c r="I80" s="143" t="s">
        <v>114</v>
      </c>
      <c r="J80" s="142" t="s">
        <v>104</v>
      </c>
      <c r="K80" s="144" t="s">
        <v>115</v>
      </c>
      <c r="L80" s="140"/>
      <c r="M80" s="73" t="s">
        <v>3</v>
      </c>
      <c r="N80" s="74" t="s">
        <v>43</v>
      </c>
      <c r="O80" s="74" t="s">
        <v>116</v>
      </c>
      <c r="P80" s="74" t="s">
        <v>117</v>
      </c>
      <c r="Q80" s="74" t="s">
        <v>118</v>
      </c>
      <c r="R80" s="74" t="s">
        <v>119</v>
      </c>
      <c r="S80" s="74" t="s">
        <v>120</v>
      </c>
      <c r="T80" s="75" t="s">
        <v>121</v>
      </c>
    </row>
    <row r="81" s="1" customFormat="1" ht="22.8" customHeight="1">
      <c r="B81" s="35"/>
      <c r="C81" s="78" t="s">
        <v>122</v>
      </c>
      <c r="I81" s="108"/>
      <c r="J81" s="145">
        <f>BK81</f>
        <v>0</v>
      </c>
      <c r="L81" s="35"/>
      <c r="M81" s="76"/>
      <c r="N81" s="61"/>
      <c r="O81" s="61"/>
      <c r="P81" s="146">
        <f>P82</f>
        <v>0</v>
      </c>
      <c r="Q81" s="61"/>
      <c r="R81" s="146">
        <f>R82</f>
        <v>0</v>
      </c>
      <c r="S81" s="61"/>
      <c r="T81" s="147">
        <f>T82</f>
        <v>0</v>
      </c>
      <c r="AT81" s="17" t="s">
        <v>72</v>
      </c>
      <c r="AU81" s="17" t="s">
        <v>105</v>
      </c>
      <c r="BK81" s="148">
        <f>BK82</f>
        <v>0</v>
      </c>
    </row>
    <row r="82" s="10" customFormat="1" ht="25.92" customHeight="1">
      <c r="B82" s="149"/>
      <c r="D82" s="150" t="s">
        <v>72</v>
      </c>
      <c r="E82" s="151" t="s">
        <v>350</v>
      </c>
      <c r="F82" s="151" t="s">
        <v>351</v>
      </c>
      <c r="I82" s="152"/>
      <c r="J82" s="153">
        <f>BK82</f>
        <v>0</v>
      </c>
      <c r="L82" s="149"/>
      <c r="M82" s="154"/>
      <c r="N82" s="155"/>
      <c r="O82" s="155"/>
      <c r="P82" s="156">
        <f>P83</f>
        <v>0</v>
      </c>
      <c r="Q82" s="155"/>
      <c r="R82" s="156">
        <f>R83</f>
        <v>0</v>
      </c>
      <c r="S82" s="155"/>
      <c r="T82" s="157">
        <f>T83</f>
        <v>0</v>
      </c>
      <c r="AR82" s="150" t="s">
        <v>151</v>
      </c>
      <c r="AT82" s="158" t="s">
        <v>72</v>
      </c>
      <c r="AU82" s="158" t="s">
        <v>73</v>
      </c>
      <c r="AY82" s="150" t="s">
        <v>125</v>
      </c>
      <c r="BK82" s="159">
        <f>BK83</f>
        <v>0</v>
      </c>
    </row>
    <row r="83" s="10" customFormat="1" ht="22.8" customHeight="1">
      <c r="B83" s="149"/>
      <c r="D83" s="150" t="s">
        <v>72</v>
      </c>
      <c r="E83" s="160" t="s">
        <v>352</v>
      </c>
      <c r="F83" s="160" t="s">
        <v>96</v>
      </c>
      <c r="I83" s="152"/>
      <c r="J83" s="161">
        <f>BK83</f>
        <v>0</v>
      </c>
      <c r="L83" s="149"/>
      <c r="M83" s="154"/>
      <c r="N83" s="155"/>
      <c r="O83" s="155"/>
      <c r="P83" s="156">
        <f>SUM(P84:P92)</f>
        <v>0</v>
      </c>
      <c r="Q83" s="155"/>
      <c r="R83" s="156">
        <f>SUM(R84:R92)</f>
        <v>0</v>
      </c>
      <c r="S83" s="155"/>
      <c r="T83" s="157">
        <f>SUM(T84:T92)</f>
        <v>0</v>
      </c>
      <c r="AR83" s="150" t="s">
        <v>151</v>
      </c>
      <c r="AT83" s="158" t="s">
        <v>72</v>
      </c>
      <c r="AU83" s="158" t="s">
        <v>81</v>
      </c>
      <c r="AY83" s="150" t="s">
        <v>125</v>
      </c>
      <c r="BK83" s="159">
        <f>SUM(BK84:BK92)</f>
        <v>0</v>
      </c>
    </row>
    <row r="84" s="1" customFormat="1" ht="16.5" customHeight="1">
      <c r="B84" s="162"/>
      <c r="C84" s="163" t="s">
        <v>81</v>
      </c>
      <c r="D84" s="163" t="s">
        <v>128</v>
      </c>
      <c r="E84" s="164" t="s">
        <v>353</v>
      </c>
      <c r="F84" s="165" t="s">
        <v>354</v>
      </c>
      <c r="G84" s="166" t="s">
        <v>355</v>
      </c>
      <c r="H84" s="167">
        <v>3</v>
      </c>
      <c r="I84" s="168"/>
      <c r="J84" s="169">
        <f>ROUND(I84*H84,2)</f>
        <v>0</v>
      </c>
      <c r="K84" s="165" t="s">
        <v>3</v>
      </c>
      <c r="L84" s="35"/>
      <c r="M84" s="170" t="s">
        <v>3</v>
      </c>
      <c r="N84" s="171" t="s">
        <v>44</v>
      </c>
      <c r="O84" s="65"/>
      <c r="P84" s="172">
        <f>O84*H84</f>
        <v>0</v>
      </c>
      <c r="Q84" s="172">
        <v>0</v>
      </c>
      <c r="R84" s="172">
        <f>Q84*H84</f>
        <v>0</v>
      </c>
      <c r="S84" s="172">
        <v>0</v>
      </c>
      <c r="T84" s="173">
        <f>S84*H84</f>
        <v>0</v>
      </c>
      <c r="AR84" s="17" t="s">
        <v>356</v>
      </c>
      <c r="AT84" s="17" t="s">
        <v>128</v>
      </c>
      <c r="AU84" s="17" t="s">
        <v>83</v>
      </c>
      <c r="AY84" s="17" t="s">
        <v>125</v>
      </c>
      <c r="BE84" s="174">
        <f>IF(N84="základní",J84,0)</f>
        <v>0</v>
      </c>
      <c r="BF84" s="174">
        <f>IF(N84="snížená",J84,0)</f>
        <v>0</v>
      </c>
      <c r="BG84" s="174">
        <f>IF(N84="zákl. přenesená",J84,0)</f>
        <v>0</v>
      </c>
      <c r="BH84" s="174">
        <f>IF(N84="sníž. přenesená",J84,0)</f>
        <v>0</v>
      </c>
      <c r="BI84" s="174">
        <f>IF(N84="nulová",J84,0)</f>
        <v>0</v>
      </c>
      <c r="BJ84" s="17" t="s">
        <v>81</v>
      </c>
      <c r="BK84" s="174">
        <f>ROUND(I84*H84,2)</f>
        <v>0</v>
      </c>
      <c r="BL84" s="17" t="s">
        <v>356</v>
      </c>
      <c r="BM84" s="17" t="s">
        <v>357</v>
      </c>
    </row>
    <row r="85" s="1" customFormat="1" ht="16.5" customHeight="1">
      <c r="B85" s="162"/>
      <c r="C85" s="163" t="s">
        <v>83</v>
      </c>
      <c r="D85" s="163" t="s">
        <v>128</v>
      </c>
      <c r="E85" s="164" t="s">
        <v>358</v>
      </c>
      <c r="F85" s="165" t="s">
        <v>359</v>
      </c>
      <c r="G85" s="166" t="s">
        <v>360</v>
      </c>
      <c r="H85" s="167">
        <v>1</v>
      </c>
      <c r="I85" s="168"/>
      <c r="J85" s="169">
        <f>ROUND(I85*H85,2)</f>
        <v>0</v>
      </c>
      <c r="K85" s="165" t="s">
        <v>3</v>
      </c>
      <c r="L85" s="35"/>
      <c r="M85" s="170" t="s">
        <v>3</v>
      </c>
      <c r="N85" s="171" t="s">
        <v>44</v>
      </c>
      <c r="O85" s="65"/>
      <c r="P85" s="172">
        <f>O85*H85</f>
        <v>0</v>
      </c>
      <c r="Q85" s="172">
        <v>0</v>
      </c>
      <c r="R85" s="172">
        <f>Q85*H85</f>
        <v>0</v>
      </c>
      <c r="S85" s="172">
        <v>0</v>
      </c>
      <c r="T85" s="173">
        <f>S85*H85</f>
        <v>0</v>
      </c>
      <c r="AR85" s="17" t="s">
        <v>356</v>
      </c>
      <c r="AT85" s="17" t="s">
        <v>128</v>
      </c>
      <c r="AU85" s="17" t="s">
        <v>83</v>
      </c>
      <c r="AY85" s="17" t="s">
        <v>125</v>
      </c>
      <c r="BE85" s="174">
        <f>IF(N85="základní",J85,0)</f>
        <v>0</v>
      </c>
      <c r="BF85" s="174">
        <f>IF(N85="snížená",J85,0)</f>
        <v>0</v>
      </c>
      <c r="BG85" s="174">
        <f>IF(N85="zákl. přenesená",J85,0)</f>
        <v>0</v>
      </c>
      <c r="BH85" s="174">
        <f>IF(N85="sníž. přenesená",J85,0)</f>
        <v>0</v>
      </c>
      <c r="BI85" s="174">
        <f>IF(N85="nulová",J85,0)</f>
        <v>0</v>
      </c>
      <c r="BJ85" s="17" t="s">
        <v>81</v>
      </c>
      <c r="BK85" s="174">
        <f>ROUND(I85*H85,2)</f>
        <v>0</v>
      </c>
      <c r="BL85" s="17" t="s">
        <v>356</v>
      </c>
      <c r="BM85" s="17" t="s">
        <v>361</v>
      </c>
    </row>
    <row r="86" s="1" customFormat="1">
      <c r="B86" s="35"/>
      <c r="D86" s="175" t="s">
        <v>141</v>
      </c>
      <c r="F86" s="176" t="s">
        <v>362</v>
      </c>
      <c r="I86" s="108"/>
      <c r="L86" s="35"/>
      <c r="M86" s="177"/>
      <c r="N86" s="65"/>
      <c r="O86" s="65"/>
      <c r="P86" s="65"/>
      <c r="Q86" s="65"/>
      <c r="R86" s="65"/>
      <c r="S86" s="65"/>
      <c r="T86" s="66"/>
      <c r="AT86" s="17" t="s">
        <v>141</v>
      </c>
      <c r="AU86" s="17" t="s">
        <v>83</v>
      </c>
    </row>
    <row r="87" s="1" customFormat="1" ht="16.5" customHeight="1">
      <c r="B87" s="162"/>
      <c r="C87" s="163" t="s">
        <v>143</v>
      </c>
      <c r="D87" s="163" t="s">
        <v>128</v>
      </c>
      <c r="E87" s="164" t="s">
        <v>363</v>
      </c>
      <c r="F87" s="165" t="s">
        <v>364</v>
      </c>
      <c r="G87" s="166" t="s">
        <v>360</v>
      </c>
      <c r="H87" s="167">
        <v>1</v>
      </c>
      <c r="I87" s="168"/>
      <c r="J87" s="169">
        <f>ROUND(I87*H87,2)</f>
        <v>0</v>
      </c>
      <c r="K87" s="165" t="s">
        <v>3</v>
      </c>
      <c r="L87" s="35"/>
      <c r="M87" s="170" t="s">
        <v>3</v>
      </c>
      <c r="N87" s="171" t="s">
        <v>44</v>
      </c>
      <c r="O87" s="65"/>
      <c r="P87" s="172">
        <f>O87*H87</f>
        <v>0</v>
      </c>
      <c r="Q87" s="172">
        <v>0</v>
      </c>
      <c r="R87" s="172">
        <f>Q87*H87</f>
        <v>0</v>
      </c>
      <c r="S87" s="172">
        <v>0</v>
      </c>
      <c r="T87" s="173">
        <f>S87*H87</f>
        <v>0</v>
      </c>
      <c r="AR87" s="17" t="s">
        <v>356</v>
      </c>
      <c r="AT87" s="17" t="s">
        <v>128</v>
      </c>
      <c r="AU87" s="17" t="s">
        <v>83</v>
      </c>
      <c r="AY87" s="17" t="s">
        <v>125</v>
      </c>
      <c r="BE87" s="174">
        <f>IF(N87="základní",J87,0)</f>
        <v>0</v>
      </c>
      <c r="BF87" s="174">
        <f>IF(N87="snížená",J87,0)</f>
        <v>0</v>
      </c>
      <c r="BG87" s="174">
        <f>IF(N87="zákl. přenesená",J87,0)</f>
        <v>0</v>
      </c>
      <c r="BH87" s="174">
        <f>IF(N87="sníž. přenesená",J87,0)</f>
        <v>0</v>
      </c>
      <c r="BI87" s="174">
        <f>IF(N87="nulová",J87,0)</f>
        <v>0</v>
      </c>
      <c r="BJ87" s="17" t="s">
        <v>81</v>
      </c>
      <c r="BK87" s="174">
        <f>ROUND(I87*H87,2)</f>
        <v>0</v>
      </c>
      <c r="BL87" s="17" t="s">
        <v>356</v>
      </c>
      <c r="BM87" s="17" t="s">
        <v>365</v>
      </c>
    </row>
    <row r="88" s="1" customFormat="1">
      <c r="B88" s="35"/>
      <c r="D88" s="175" t="s">
        <v>141</v>
      </c>
      <c r="F88" s="176" t="s">
        <v>366</v>
      </c>
      <c r="I88" s="108"/>
      <c r="L88" s="35"/>
      <c r="M88" s="177"/>
      <c r="N88" s="65"/>
      <c r="O88" s="65"/>
      <c r="P88" s="65"/>
      <c r="Q88" s="65"/>
      <c r="R88" s="65"/>
      <c r="S88" s="65"/>
      <c r="T88" s="66"/>
      <c r="AT88" s="17" t="s">
        <v>141</v>
      </c>
      <c r="AU88" s="17" t="s">
        <v>83</v>
      </c>
    </row>
    <row r="89" s="1" customFormat="1" ht="16.5" customHeight="1">
      <c r="B89" s="162"/>
      <c r="C89" s="163" t="s">
        <v>133</v>
      </c>
      <c r="D89" s="163" t="s">
        <v>128</v>
      </c>
      <c r="E89" s="164" t="s">
        <v>367</v>
      </c>
      <c r="F89" s="165" t="s">
        <v>368</v>
      </c>
      <c r="G89" s="166" t="s">
        <v>360</v>
      </c>
      <c r="H89" s="167">
        <v>1</v>
      </c>
      <c r="I89" s="168"/>
      <c r="J89" s="169">
        <f>ROUND(I89*H89,2)</f>
        <v>0</v>
      </c>
      <c r="K89" s="165" t="s">
        <v>3</v>
      </c>
      <c r="L89" s="35"/>
      <c r="M89" s="170" t="s">
        <v>3</v>
      </c>
      <c r="N89" s="171" t="s">
        <v>44</v>
      </c>
      <c r="O89" s="65"/>
      <c r="P89" s="172">
        <f>O89*H89</f>
        <v>0</v>
      </c>
      <c r="Q89" s="172">
        <v>0</v>
      </c>
      <c r="R89" s="172">
        <f>Q89*H89</f>
        <v>0</v>
      </c>
      <c r="S89" s="172">
        <v>0</v>
      </c>
      <c r="T89" s="173">
        <f>S89*H89</f>
        <v>0</v>
      </c>
      <c r="AR89" s="17" t="s">
        <v>356</v>
      </c>
      <c r="AT89" s="17" t="s">
        <v>128</v>
      </c>
      <c r="AU89" s="17" t="s">
        <v>83</v>
      </c>
      <c r="AY89" s="17" t="s">
        <v>125</v>
      </c>
      <c r="BE89" s="174">
        <f>IF(N89="základní",J89,0)</f>
        <v>0</v>
      </c>
      <c r="BF89" s="174">
        <f>IF(N89="snížená",J89,0)</f>
        <v>0</v>
      </c>
      <c r="BG89" s="174">
        <f>IF(N89="zákl. přenesená",J89,0)</f>
        <v>0</v>
      </c>
      <c r="BH89" s="174">
        <f>IF(N89="sníž. přenesená",J89,0)</f>
        <v>0</v>
      </c>
      <c r="BI89" s="174">
        <f>IF(N89="nulová",J89,0)</f>
        <v>0</v>
      </c>
      <c r="BJ89" s="17" t="s">
        <v>81</v>
      </c>
      <c r="BK89" s="174">
        <f>ROUND(I89*H89,2)</f>
        <v>0</v>
      </c>
      <c r="BL89" s="17" t="s">
        <v>356</v>
      </c>
      <c r="BM89" s="17" t="s">
        <v>369</v>
      </c>
    </row>
    <row r="90" s="1" customFormat="1">
      <c r="B90" s="35"/>
      <c r="D90" s="175" t="s">
        <v>141</v>
      </c>
      <c r="F90" s="176" t="s">
        <v>370</v>
      </c>
      <c r="I90" s="108"/>
      <c r="L90" s="35"/>
      <c r="M90" s="177"/>
      <c r="N90" s="65"/>
      <c r="O90" s="65"/>
      <c r="P90" s="65"/>
      <c r="Q90" s="65"/>
      <c r="R90" s="65"/>
      <c r="S90" s="65"/>
      <c r="T90" s="66"/>
      <c r="AT90" s="17" t="s">
        <v>141</v>
      </c>
      <c r="AU90" s="17" t="s">
        <v>83</v>
      </c>
    </row>
    <row r="91" s="1" customFormat="1" ht="16.5" customHeight="1">
      <c r="B91" s="162"/>
      <c r="C91" s="163" t="s">
        <v>151</v>
      </c>
      <c r="D91" s="163" t="s">
        <v>128</v>
      </c>
      <c r="E91" s="164" t="s">
        <v>371</v>
      </c>
      <c r="F91" s="165" t="s">
        <v>372</v>
      </c>
      <c r="G91" s="166" t="s">
        <v>373</v>
      </c>
      <c r="H91" s="167">
        <v>122</v>
      </c>
      <c r="I91" s="168"/>
      <c r="J91" s="169">
        <f>ROUND(I91*H91,2)</f>
        <v>0</v>
      </c>
      <c r="K91" s="165" t="s">
        <v>3</v>
      </c>
      <c r="L91" s="35"/>
      <c r="M91" s="170" t="s">
        <v>3</v>
      </c>
      <c r="N91" s="171" t="s">
        <v>44</v>
      </c>
      <c r="O91" s="65"/>
      <c r="P91" s="172">
        <f>O91*H91</f>
        <v>0</v>
      </c>
      <c r="Q91" s="172">
        <v>0</v>
      </c>
      <c r="R91" s="172">
        <f>Q91*H91</f>
        <v>0</v>
      </c>
      <c r="S91" s="172">
        <v>0</v>
      </c>
      <c r="T91" s="173">
        <f>S91*H91</f>
        <v>0</v>
      </c>
      <c r="AR91" s="17" t="s">
        <v>356</v>
      </c>
      <c r="AT91" s="17" t="s">
        <v>128</v>
      </c>
      <c r="AU91" s="17" t="s">
        <v>83</v>
      </c>
      <c r="AY91" s="17" t="s">
        <v>125</v>
      </c>
      <c r="BE91" s="174">
        <f>IF(N91="základní",J91,0)</f>
        <v>0</v>
      </c>
      <c r="BF91" s="174">
        <f>IF(N91="snížená",J91,0)</f>
        <v>0</v>
      </c>
      <c r="BG91" s="174">
        <f>IF(N91="zákl. přenesená",J91,0)</f>
        <v>0</v>
      </c>
      <c r="BH91" s="174">
        <f>IF(N91="sníž. přenesená",J91,0)</f>
        <v>0</v>
      </c>
      <c r="BI91" s="174">
        <f>IF(N91="nulová",J91,0)</f>
        <v>0</v>
      </c>
      <c r="BJ91" s="17" t="s">
        <v>81</v>
      </c>
      <c r="BK91" s="174">
        <f>ROUND(I91*H91,2)</f>
        <v>0</v>
      </c>
      <c r="BL91" s="17" t="s">
        <v>356</v>
      </c>
      <c r="BM91" s="17" t="s">
        <v>374</v>
      </c>
    </row>
    <row r="92" s="11" customFormat="1">
      <c r="B92" s="178"/>
      <c r="D92" s="175" t="s">
        <v>157</v>
      </c>
      <c r="E92" s="179" t="s">
        <v>3</v>
      </c>
      <c r="F92" s="180" t="s">
        <v>375</v>
      </c>
      <c r="H92" s="181">
        <v>122</v>
      </c>
      <c r="I92" s="182"/>
      <c r="L92" s="178"/>
      <c r="M92" s="207"/>
      <c r="N92" s="208"/>
      <c r="O92" s="208"/>
      <c r="P92" s="208"/>
      <c r="Q92" s="208"/>
      <c r="R92" s="208"/>
      <c r="S92" s="208"/>
      <c r="T92" s="209"/>
      <c r="AT92" s="179" t="s">
        <v>157</v>
      </c>
      <c r="AU92" s="179" t="s">
        <v>83</v>
      </c>
      <c r="AV92" s="11" t="s">
        <v>83</v>
      </c>
      <c r="AW92" s="11" t="s">
        <v>34</v>
      </c>
      <c r="AX92" s="11" t="s">
        <v>81</v>
      </c>
      <c r="AY92" s="179" t="s">
        <v>125</v>
      </c>
    </row>
    <row r="93" s="1" customFormat="1" ht="6.96" customHeight="1">
      <c r="B93" s="50"/>
      <c r="C93" s="51"/>
      <c r="D93" s="51"/>
      <c r="E93" s="51"/>
      <c r="F93" s="51"/>
      <c r="G93" s="51"/>
      <c r="H93" s="51"/>
      <c r="I93" s="124"/>
      <c r="J93" s="51"/>
      <c r="K93" s="51"/>
      <c r="L93" s="35"/>
    </row>
  </sheetData>
  <autoFilter ref="C80:K9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10" customWidth="1"/>
    <col min="2" max="2" width="1.664063" style="210" customWidth="1"/>
    <col min="3" max="4" width="5" style="210" customWidth="1"/>
    <col min="5" max="5" width="11.67" style="210" customWidth="1"/>
    <col min="6" max="6" width="9.17" style="210" customWidth="1"/>
    <col min="7" max="7" width="5" style="210" customWidth="1"/>
    <col min="8" max="8" width="77.83" style="210" customWidth="1"/>
    <col min="9" max="10" width="20" style="210" customWidth="1"/>
    <col min="11" max="11" width="1.664063" style="210" customWidth="1"/>
  </cols>
  <sheetData>
    <row r="1" ht="37.5" customHeight="1"/>
    <row r="2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="14" customFormat="1" ht="45" customHeight="1">
      <c r="B3" s="214"/>
      <c r="C3" s="215" t="s">
        <v>376</v>
      </c>
      <c r="D3" s="215"/>
      <c r="E3" s="215"/>
      <c r="F3" s="215"/>
      <c r="G3" s="215"/>
      <c r="H3" s="215"/>
      <c r="I3" s="215"/>
      <c r="J3" s="215"/>
      <c r="K3" s="216"/>
    </row>
    <row r="4" ht="25.5" customHeight="1">
      <c r="B4" s="217"/>
      <c r="C4" s="218" t="s">
        <v>377</v>
      </c>
      <c r="D4" s="218"/>
      <c r="E4" s="218"/>
      <c r="F4" s="218"/>
      <c r="G4" s="218"/>
      <c r="H4" s="218"/>
      <c r="I4" s="218"/>
      <c r="J4" s="218"/>
      <c r="K4" s="219"/>
    </row>
    <row r="5" ht="5.25" customHeight="1">
      <c r="B5" s="217"/>
      <c r="C5" s="220"/>
      <c r="D5" s="220"/>
      <c r="E5" s="220"/>
      <c r="F5" s="220"/>
      <c r="G5" s="220"/>
      <c r="H5" s="220"/>
      <c r="I5" s="220"/>
      <c r="J5" s="220"/>
      <c r="K5" s="219"/>
    </row>
    <row r="6" ht="15" customHeight="1">
      <c r="B6" s="217"/>
      <c r="C6" s="221" t="s">
        <v>378</v>
      </c>
      <c r="D6" s="221"/>
      <c r="E6" s="221"/>
      <c r="F6" s="221"/>
      <c r="G6" s="221"/>
      <c r="H6" s="221"/>
      <c r="I6" s="221"/>
      <c r="J6" s="221"/>
      <c r="K6" s="219"/>
    </row>
    <row r="7" ht="15" customHeight="1">
      <c r="B7" s="222"/>
      <c r="C7" s="221" t="s">
        <v>379</v>
      </c>
      <c r="D7" s="221"/>
      <c r="E7" s="221"/>
      <c r="F7" s="221"/>
      <c r="G7" s="221"/>
      <c r="H7" s="221"/>
      <c r="I7" s="221"/>
      <c r="J7" s="221"/>
      <c r="K7" s="219"/>
    </row>
    <row r="8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ht="15" customHeight="1">
      <c r="B9" s="222"/>
      <c r="C9" s="221" t="s">
        <v>380</v>
      </c>
      <c r="D9" s="221"/>
      <c r="E9" s="221"/>
      <c r="F9" s="221"/>
      <c r="G9" s="221"/>
      <c r="H9" s="221"/>
      <c r="I9" s="221"/>
      <c r="J9" s="221"/>
      <c r="K9" s="219"/>
    </row>
    <row r="10" ht="15" customHeight="1">
      <c r="B10" s="222"/>
      <c r="C10" s="221"/>
      <c r="D10" s="221" t="s">
        <v>381</v>
      </c>
      <c r="E10" s="221"/>
      <c r="F10" s="221"/>
      <c r="G10" s="221"/>
      <c r="H10" s="221"/>
      <c r="I10" s="221"/>
      <c r="J10" s="221"/>
      <c r="K10" s="219"/>
    </row>
    <row r="11" ht="15" customHeight="1">
      <c r="B11" s="222"/>
      <c r="C11" s="223"/>
      <c r="D11" s="221" t="s">
        <v>382</v>
      </c>
      <c r="E11" s="221"/>
      <c r="F11" s="221"/>
      <c r="G11" s="221"/>
      <c r="H11" s="221"/>
      <c r="I11" s="221"/>
      <c r="J11" s="221"/>
      <c r="K11" s="219"/>
    </row>
    <row r="12" ht="15" customHeight="1">
      <c r="B12" s="222"/>
      <c r="C12" s="223"/>
      <c r="D12" s="221"/>
      <c r="E12" s="221"/>
      <c r="F12" s="221"/>
      <c r="G12" s="221"/>
      <c r="H12" s="221"/>
      <c r="I12" s="221"/>
      <c r="J12" s="221"/>
      <c r="K12" s="219"/>
    </row>
    <row r="13" ht="15" customHeight="1">
      <c r="B13" s="222"/>
      <c r="C13" s="223"/>
      <c r="D13" s="224" t="s">
        <v>383</v>
      </c>
      <c r="E13" s="221"/>
      <c r="F13" s="221"/>
      <c r="G13" s="221"/>
      <c r="H13" s="221"/>
      <c r="I13" s="221"/>
      <c r="J13" s="221"/>
      <c r="K13" s="219"/>
    </row>
    <row r="14" ht="12.75" customHeight="1">
      <c r="B14" s="222"/>
      <c r="C14" s="223"/>
      <c r="D14" s="223"/>
      <c r="E14" s="223"/>
      <c r="F14" s="223"/>
      <c r="G14" s="223"/>
      <c r="H14" s="223"/>
      <c r="I14" s="223"/>
      <c r="J14" s="223"/>
      <c r="K14" s="219"/>
    </row>
    <row r="15" ht="15" customHeight="1">
      <c r="B15" s="222"/>
      <c r="C15" s="223"/>
      <c r="D15" s="221" t="s">
        <v>384</v>
      </c>
      <c r="E15" s="221"/>
      <c r="F15" s="221"/>
      <c r="G15" s="221"/>
      <c r="H15" s="221"/>
      <c r="I15" s="221"/>
      <c r="J15" s="221"/>
      <c r="K15" s="219"/>
    </row>
    <row r="16" ht="15" customHeight="1">
      <c r="B16" s="222"/>
      <c r="C16" s="223"/>
      <c r="D16" s="221" t="s">
        <v>385</v>
      </c>
      <c r="E16" s="221"/>
      <c r="F16" s="221"/>
      <c r="G16" s="221"/>
      <c r="H16" s="221"/>
      <c r="I16" s="221"/>
      <c r="J16" s="221"/>
      <c r="K16" s="219"/>
    </row>
    <row r="17" ht="15" customHeight="1">
      <c r="B17" s="222"/>
      <c r="C17" s="223"/>
      <c r="D17" s="221" t="s">
        <v>386</v>
      </c>
      <c r="E17" s="221"/>
      <c r="F17" s="221"/>
      <c r="G17" s="221"/>
      <c r="H17" s="221"/>
      <c r="I17" s="221"/>
      <c r="J17" s="221"/>
      <c r="K17" s="219"/>
    </row>
    <row r="18" ht="15" customHeight="1">
      <c r="B18" s="222"/>
      <c r="C18" s="223"/>
      <c r="D18" s="223"/>
      <c r="E18" s="225" t="s">
        <v>80</v>
      </c>
      <c r="F18" s="221" t="s">
        <v>387</v>
      </c>
      <c r="G18" s="221"/>
      <c r="H18" s="221"/>
      <c r="I18" s="221"/>
      <c r="J18" s="221"/>
      <c r="K18" s="219"/>
    </row>
    <row r="19" ht="15" customHeight="1">
      <c r="B19" s="222"/>
      <c r="C19" s="223"/>
      <c r="D19" s="223"/>
      <c r="E19" s="225" t="s">
        <v>388</v>
      </c>
      <c r="F19" s="221" t="s">
        <v>389</v>
      </c>
      <c r="G19" s="221"/>
      <c r="H19" s="221"/>
      <c r="I19" s="221"/>
      <c r="J19" s="221"/>
      <c r="K19" s="219"/>
    </row>
    <row r="20" ht="15" customHeight="1">
      <c r="B20" s="222"/>
      <c r="C20" s="223"/>
      <c r="D20" s="223"/>
      <c r="E20" s="225" t="s">
        <v>390</v>
      </c>
      <c r="F20" s="221" t="s">
        <v>391</v>
      </c>
      <c r="G20" s="221"/>
      <c r="H20" s="221"/>
      <c r="I20" s="221"/>
      <c r="J20" s="221"/>
      <c r="K20" s="219"/>
    </row>
    <row r="21" ht="15" customHeight="1">
      <c r="B21" s="222"/>
      <c r="C21" s="223"/>
      <c r="D21" s="223"/>
      <c r="E21" s="225" t="s">
        <v>96</v>
      </c>
      <c r="F21" s="221" t="s">
        <v>392</v>
      </c>
      <c r="G21" s="221"/>
      <c r="H21" s="221"/>
      <c r="I21" s="221"/>
      <c r="J21" s="221"/>
      <c r="K21" s="219"/>
    </row>
    <row r="22" ht="15" customHeight="1">
      <c r="B22" s="222"/>
      <c r="C22" s="223"/>
      <c r="D22" s="223"/>
      <c r="E22" s="225" t="s">
        <v>393</v>
      </c>
      <c r="F22" s="221" t="s">
        <v>394</v>
      </c>
      <c r="G22" s="221"/>
      <c r="H22" s="221"/>
      <c r="I22" s="221"/>
      <c r="J22" s="221"/>
      <c r="K22" s="219"/>
    </row>
    <row r="23" ht="15" customHeight="1">
      <c r="B23" s="222"/>
      <c r="C23" s="223"/>
      <c r="D23" s="223"/>
      <c r="E23" s="225" t="s">
        <v>395</v>
      </c>
      <c r="F23" s="221" t="s">
        <v>396</v>
      </c>
      <c r="G23" s="221"/>
      <c r="H23" s="221"/>
      <c r="I23" s="221"/>
      <c r="J23" s="221"/>
      <c r="K23" s="219"/>
    </row>
    <row r="24" ht="12.75" customHeight="1">
      <c r="B24" s="222"/>
      <c r="C24" s="223"/>
      <c r="D24" s="223"/>
      <c r="E24" s="223"/>
      <c r="F24" s="223"/>
      <c r="G24" s="223"/>
      <c r="H24" s="223"/>
      <c r="I24" s="223"/>
      <c r="J24" s="223"/>
      <c r="K24" s="219"/>
    </row>
    <row r="25" ht="15" customHeight="1">
      <c r="B25" s="222"/>
      <c r="C25" s="221" t="s">
        <v>397</v>
      </c>
      <c r="D25" s="221"/>
      <c r="E25" s="221"/>
      <c r="F25" s="221"/>
      <c r="G25" s="221"/>
      <c r="H25" s="221"/>
      <c r="I25" s="221"/>
      <c r="J25" s="221"/>
      <c r="K25" s="219"/>
    </row>
    <row r="26" ht="15" customHeight="1">
      <c r="B26" s="222"/>
      <c r="C26" s="221" t="s">
        <v>398</v>
      </c>
      <c r="D26" s="221"/>
      <c r="E26" s="221"/>
      <c r="F26" s="221"/>
      <c r="G26" s="221"/>
      <c r="H26" s="221"/>
      <c r="I26" s="221"/>
      <c r="J26" s="221"/>
      <c r="K26" s="219"/>
    </row>
    <row r="27" ht="15" customHeight="1">
      <c r="B27" s="222"/>
      <c r="C27" s="221"/>
      <c r="D27" s="221" t="s">
        <v>399</v>
      </c>
      <c r="E27" s="221"/>
      <c r="F27" s="221"/>
      <c r="G27" s="221"/>
      <c r="H27" s="221"/>
      <c r="I27" s="221"/>
      <c r="J27" s="221"/>
      <c r="K27" s="219"/>
    </row>
    <row r="28" ht="15" customHeight="1">
      <c r="B28" s="222"/>
      <c r="C28" s="223"/>
      <c r="D28" s="221" t="s">
        <v>400</v>
      </c>
      <c r="E28" s="221"/>
      <c r="F28" s="221"/>
      <c r="G28" s="221"/>
      <c r="H28" s="221"/>
      <c r="I28" s="221"/>
      <c r="J28" s="221"/>
      <c r="K28" s="219"/>
    </row>
    <row r="29" ht="12.75" customHeight="1">
      <c r="B29" s="222"/>
      <c r="C29" s="223"/>
      <c r="D29" s="223"/>
      <c r="E29" s="223"/>
      <c r="F29" s="223"/>
      <c r="G29" s="223"/>
      <c r="H29" s="223"/>
      <c r="I29" s="223"/>
      <c r="J29" s="223"/>
      <c r="K29" s="219"/>
    </row>
    <row r="30" ht="15" customHeight="1">
      <c r="B30" s="222"/>
      <c r="C30" s="223"/>
      <c r="D30" s="221" t="s">
        <v>401</v>
      </c>
      <c r="E30" s="221"/>
      <c r="F30" s="221"/>
      <c r="G30" s="221"/>
      <c r="H30" s="221"/>
      <c r="I30" s="221"/>
      <c r="J30" s="221"/>
      <c r="K30" s="219"/>
    </row>
    <row r="31" ht="15" customHeight="1">
      <c r="B31" s="222"/>
      <c r="C31" s="223"/>
      <c r="D31" s="221" t="s">
        <v>402</v>
      </c>
      <c r="E31" s="221"/>
      <c r="F31" s="221"/>
      <c r="G31" s="221"/>
      <c r="H31" s="221"/>
      <c r="I31" s="221"/>
      <c r="J31" s="221"/>
      <c r="K31" s="219"/>
    </row>
    <row r="32" ht="12.75" customHeight="1">
      <c r="B32" s="222"/>
      <c r="C32" s="223"/>
      <c r="D32" s="223"/>
      <c r="E32" s="223"/>
      <c r="F32" s="223"/>
      <c r="G32" s="223"/>
      <c r="H32" s="223"/>
      <c r="I32" s="223"/>
      <c r="J32" s="223"/>
      <c r="K32" s="219"/>
    </row>
    <row r="33" ht="15" customHeight="1">
      <c r="B33" s="222"/>
      <c r="C33" s="223"/>
      <c r="D33" s="221" t="s">
        <v>403</v>
      </c>
      <c r="E33" s="221"/>
      <c r="F33" s="221"/>
      <c r="G33" s="221"/>
      <c r="H33" s="221"/>
      <c r="I33" s="221"/>
      <c r="J33" s="221"/>
      <c r="K33" s="219"/>
    </row>
    <row r="34" ht="15" customHeight="1">
      <c r="B34" s="222"/>
      <c r="C34" s="223"/>
      <c r="D34" s="221" t="s">
        <v>404</v>
      </c>
      <c r="E34" s="221"/>
      <c r="F34" s="221"/>
      <c r="G34" s="221"/>
      <c r="H34" s="221"/>
      <c r="I34" s="221"/>
      <c r="J34" s="221"/>
      <c r="K34" s="219"/>
    </row>
    <row r="35" ht="15" customHeight="1">
      <c r="B35" s="222"/>
      <c r="C35" s="223"/>
      <c r="D35" s="221" t="s">
        <v>405</v>
      </c>
      <c r="E35" s="221"/>
      <c r="F35" s="221"/>
      <c r="G35" s="221"/>
      <c r="H35" s="221"/>
      <c r="I35" s="221"/>
      <c r="J35" s="221"/>
      <c r="K35" s="219"/>
    </row>
    <row r="36" ht="15" customHeight="1">
      <c r="B36" s="222"/>
      <c r="C36" s="223"/>
      <c r="D36" s="221"/>
      <c r="E36" s="224" t="s">
        <v>111</v>
      </c>
      <c r="F36" s="221"/>
      <c r="G36" s="221" t="s">
        <v>406</v>
      </c>
      <c r="H36" s="221"/>
      <c r="I36" s="221"/>
      <c r="J36" s="221"/>
      <c r="K36" s="219"/>
    </row>
    <row r="37" ht="30.75" customHeight="1">
      <c r="B37" s="222"/>
      <c r="C37" s="223"/>
      <c r="D37" s="221"/>
      <c r="E37" s="224" t="s">
        <v>407</v>
      </c>
      <c r="F37" s="221"/>
      <c r="G37" s="221" t="s">
        <v>408</v>
      </c>
      <c r="H37" s="221"/>
      <c r="I37" s="221"/>
      <c r="J37" s="221"/>
      <c r="K37" s="219"/>
    </row>
    <row r="38" ht="15" customHeight="1">
      <c r="B38" s="222"/>
      <c r="C38" s="223"/>
      <c r="D38" s="221"/>
      <c r="E38" s="224" t="s">
        <v>54</v>
      </c>
      <c r="F38" s="221"/>
      <c r="G38" s="221" t="s">
        <v>409</v>
      </c>
      <c r="H38" s="221"/>
      <c r="I38" s="221"/>
      <c r="J38" s="221"/>
      <c r="K38" s="219"/>
    </row>
    <row r="39" ht="15" customHeight="1">
      <c r="B39" s="222"/>
      <c r="C39" s="223"/>
      <c r="D39" s="221"/>
      <c r="E39" s="224" t="s">
        <v>55</v>
      </c>
      <c r="F39" s="221"/>
      <c r="G39" s="221" t="s">
        <v>410</v>
      </c>
      <c r="H39" s="221"/>
      <c r="I39" s="221"/>
      <c r="J39" s="221"/>
      <c r="K39" s="219"/>
    </row>
    <row r="40" ht="15" customHeight="1">
      <c r="B40" s="222"/>
      <c r="C40" s="223"/>
      <c r="D40" s="221"/>
      <c r="E40" s="224" t="s">
        <v>112</v>
      </c>
      <c r="F40" s="221"/>
      <c r="G40" s="221" t="s">
        <v>411</v>
      </c>
      <c r="H40" s="221"/>
      <c r="I40" s="221"/>
      <c r="J40" s="221"/>
      <c r="K40" s="219"/>
    </row>
    <row r="41" ht="15" customHeight="1">
      <c r="B41" s="222"/>
      <c r="C41" s="223"/>
      <c r="D41" s="221"/>
      <c r="E41" s="224" t="s">
        <v>113</v>
      </c>
      <c r="F41" s="221"/>
      <c r="G41" s="221" t="s">
        <v>412</v>
      </c>
      <c r="H41" s="221"/>
      <c r="I41" s="221"/>
      <c r="J41" s="221"/>
      <c r="K41" s="219"/>
    </row>
    <row r="42" ht="15" customHeight="1">
      <c r="B42" s="222"/>
      <c r="C42" s="223"/>
      <c r="D42" s="221"/>
      <c r="E42" s="224" t="s">
        <v>413</v>
      </c>
      <c r="F42" s="221"/>
      <c r="G42" s="221" t="s">
        <v>414</v>
      </c>
      <c r="H42" s="221"/>
      <c r="I42" s="221"/>
      <c r="J42" s="221"/>
      <c r="K42" s="219"/>
    </row>
    <row r="43" ht="15" customHeight="1">
      <c r="B43" s="222"/>
      <c r="C43" s="223"/>
      <c r="D43" s="221"/>
      <c r="E43" s="224"/>
      <c r="F43" s="221"/>
      <c r="G43" s="221" t="s">
        <v>415</v>
      </c>
      <c r="H43" s="221"/>
      <c r="I43" s="221"/>
      <c r="J43" s="221"/>
      <c r="K43" s="219"/>
    </row>
    <row r="44" ht="15" customHeight="1">
      <c r="B44" s="222"/>
      <c r="C44" s="223"/>
      <c r="D44" s="221"/>
      <c r="E44" s="224" t="s">
        <v>416</v>
      </c>
      <c r="F44" s="221"/>
      <c r="G44" s="221" t="s">
        <v>417</v>
      </c>
      <c r="H44" s="221"/>
      <c r="I44" s="221"/>
      <c r="J44" s="221"/>
      <c r="K44" s="219"/>
    </row>
    <row r="45" ht="15" customHeight="1">
      <c r="B45" s="222"/>
      <c r="C45" s="223"/>
      <c r="D45" s="221"/>
      <c r="E45" s="224" t="s">
        <v>115</v>
      </c>
      <c r="F45" s="221"/>
      <c r="G45" s="221" t="s">
        <v>418</v>
      </c>
      <c r="H45" s="221"/>
      <c r="I45" s="221"/>
      <c r="J45" s="221"/>
      <c r="K45" s="219"/>
    </row>
    <row r="46" ht="12.75" customHeight="1">
      <c r="B46" s="222"/>
      <c r="C46" s="223"/>
      <c r="D46" s="221"/>
      <c r="E46" s="221"/>
      <c r="F46" s="221"/>
      <c r="G46" s="221"/>
      <c r="H46" s="221"/>
      <c r="I46" s="221"/>
      <c r="J46" s="221"/>
      <c r="K46" s="219"/>
    </row>
    <row r="47" ht="15" customHeight="1">
      <c r="B47" s="222"/>
      <c r="C47" s="223"/>
      <c r="D47" s="221" t="s">
        <v>419</v>
      </c>
      <c r="E47" s="221"/>
      <c r="F47" s="221"/>
      <c r="G47" s="221"/>
      <c r="H47" s="221"/>
      <c r="I47" s="221"/>
      <c r="J47" s="221"/>
      <c r="K47" s="219"/>
    </row>
    <row r="48" ht="15" customHeight="1">
      <c r="B48" s="222"/>
      <c r="C48" s="223"/>
      <c r="D48" s="223"/>
      <c r="E48" s="221" t="s">
        <v>420</v>
      </c>
      <c r="F48" s="221"/>
      <c r="G48" s="221"/>
      <c r="H48" s="221"/>
      <c r="I48" s="221"/>
      <c r="J48" s="221"/>
      <c r="K48" s="219"/>
    </row>
    <row r="49" ht="15" customHeight="1">
      <c r="B49" s="222"/>
      <c r="C49" s="223"/>
      <c r="D49" s="223"/>
      <c r="E49" s="221" t="s">
        <v>421</v>
      </c>
      <c r="F49" s="221"/>
      <c r="G49" s="221"/>
      <c r="H49" s="221"/>
      <c r="I49" s="221"/>
      <c r="J49" s="221"/>
      <c r="K49" s="219"/>
    </row>
    <row r="50" ht="15" customHeight="1">
      <c r="B50" s="222"/>
      <c r="C50" s="223"/>
      <c r="D50" s="223"/>
      <c r="E50" s="221" t="s">
        <v>422</v>
      </c>
      <c r="F50" s="221"/>
      <c r="G50" s="221"/>
      <c r="H50" s="221"/>
      <c r="I50" s="221"/>
      <c r="J50" s="221"/>
      <c r="K50" s="219"/>
    </row>
    <row r="51" ht="15" customHeight="1">
      <c r="B51" s="222"/>
      <c r="C51" s="223"/>
      <c r="D51" s="221" t="s">
        <v>423</v>
      </c>
      <c r="E51" s="221"/>
      <c r="F51" s="221"/>
      <c r="G51" s="221"/>
      <c r="H51" s="221"/>
      <c r="I51" s="221"/>
      <c r="J51" s="221"/>
      <c r="K51" s="219"/>
    </row>
    <row r="52" ht="25.5" customHeight="1">
      <c r="B52" s="217"/>
      <c r="C52" s="218" t="s">
        <v>424</v>
      </c>
      <c r="D52" s="218"/>
      <c r="E52" s="218"/>
      <c r="F52" s="218"/>
      <c r="G52" s="218"/>
      <c r="H52" s="218"/>
      <c r="I52" s="218"/>
      <c r="J52" s="218"/>
      <c r="K52" s="219"/>
    </row>
    <row r="53" ht="5.25" customHeight="1">
      <c r="B53" s="217"/>
      <c r="C53" s="220"/>
      <c r="D53" s="220"/>
      <c r="E53" s="220"/>
      <c r="F53" s="220"/>
      <c r="G53" s="220"/>
      <c r="H53" s="220"/>
      <c r="I53" s="220"/>
      <c r="J53" s="220"/>
      <c r="K53" s="219"/>
    </row>
    <row r="54" ht="15" customHeight="1">
      <c r="B54" s="217"/>
      <c r="C54" s="221" t="s">
        <v>425</v>
      </c>
      <c r="D54" s="221"/>
      <c r="E54" s="221"/>
      <c r="F54" s="221"/>
      <c r="G54" s="221"/>
      <c r="H54" s="221"/>
      <c r="I54" s="221"/>
      <c r="J54" s="221"/>
      <c r="K54" s="219"/>
    </row>
    <row r="55" ht="15" customHeight="1">
      <c r="B55" s="217"/>
      <c r="C55" s="221" t="s">
        <v>426</v>
      </c>
      <c r="D55" s="221"/>
      <c r="E55" s="221"/>
      <c r="F55" s="221"/>
      <c r="G55" s="221"/>
      <c r="H55" s="221"/>
      <c r="I55" s="221"/>
      <c r="J55" s="221"/>
      <c r="K55" s="219"/>
    </row>
    <row r="56" ht="12.75" customHeight="1">
      <c r="B56" s="217"/>
      <c r="C56" s="221"/>
      <c r="D56" s="221"/>
      <c r="E56" s="221"/>
      <c r="F56" s="221"/>
      <c r="G56" s="221"/>
      <c r="H56" s="221"/>
      <c r="I56" s="221"/>
      <c r="J56" s="221"/>
      <c r="K56" s="219"/>
    </row>
    <row r="57" ht="15" customHeight="1">
      <c r="B57" s="217"/>
      <c r="C57" s="221" t="s">
        <v>427</v>
      </c>
      <c r="D57" s="221"/>
      <c r="E57" s="221"/>
      <c r="F57" s="221"/>
      <c r="G57" s="221"/>
      <c r="H57" s="221"/>
      <c r="I57" s="221"/>
      <c r="J57" s="221"/>
      <c r="K57" s="219"/>
    </row>
    <row r="58" ht="15" customHeight="1">
      <c r="B58" s="217"/>
      <c r="C58" s="223"/>
      <c r="D58" s="221" t="s">
        <v>428</v>
      </c>
      <c r="E58" s="221"/>
      <c r="F58" s="221"/>
      <c r="G58" s="221"/>
      <c r="H58" s="221"/>
      <c r="I58" s="221"/>
      <c r="J58" s="221"/>
      <c r="K58" s="219"/>
    </row>
    <row r="59" ht="15" customHeight="1">
      <c r="B59" s="217"/>
      <c r="C59" s="223"/>
      <c r="D59" s="221" t="s">
        <v>429</v>
      </c>
      <c r="E59" s="221"/>
      <c r="F59" s="221"/>
      <c r="G59" s="221"/>
      <c r="H59" s="221"/>
      <c r="I59" s="221"/>
      <c r="J59" s="221"/>
      <c r="K59" s="219"/>
    </row>
    <row r="60" ht="15" customHeight="1">
      <c r="B60" s="217"/>
      <c r="C60" s="223"/>
      <c r="D60" s="221" t="s">
        <v>430</v>
      </c>
      <c r="E60" s="221"/>
      <c r="F60" s="221"/>
      <c r="G60" s="221"/>
      <c r="H60" s="221"/>
      <c r="I60" s="221"/>
      <c r="J60" s="221"/>
      <c r="K60" s="219"/>
    </row>
    <row r="61" ht="15" customHeight="1">
      <c r="B61" s="217"/>
      <c r="C61" s="223"/>
      <c r="D61" s="221" t="s">
        <v>431</v>
      </c>
      <c r="E61" s="221"/>
      <c r="F61" s="221"/>
      <c r="G61" s="221"/>
      <c r="H61" s="221"/>
      <c r="I61" s="221"/>
      <c r="J61" s="221"/>
      <c r="K61" s="219"/>
    </row>
    <row r="62" ht="15" customHeight="1">
      <c r="B62" s="217"/>
      <c r="C62" s="223"/>
      <c r="D62" s="226" t="s">
        <v>432</v>
      </c>
      <c r="E62" s="226"/>
      <c r="F62" s="226"/>
      <c r="G62" s="226"/>
      <c r="H62" s="226"/>
      <c r="I62" s="226"/>
      <c r="J62" s="226"/>
      <c r="K62" s="219"/>
    </row>
    <row r="63" ht="15" customHeight="1">
      <c r="B63" s="217"/>
      <c r="C63" s="223"/>
      <c r="D63" s="221" t="s">
        <v>433</v>
      </c>
      <c r="E63" s="221"/>
      <c r="F63" s="221"/>
      <c r="G63" s="221"/>
      <c r="H63" s="221"/>
      <c r="I63" s="221"/>
      <c r="J63" s="221"/>
      <c r="K63" s="219"/>
    </row>
    <row r="64" ht="12.75" customHeight="1">
      <c r="B64" s="217"/>
      <c r="C64" s="223"/>
      <c r="D64" s="223"/>
      <c r="E64" s="227"/>
      <c r="F64" s="223"/>
      <c r="G64" s="223"/>
      <c r="H64" s="223"/>
      <c r="I64" s="223"/>
      <c r="J64" s="223"/>
      <c r="K64" s="219"/>
    </row>
    <row r="65" ht="15" customHeight="1">
      <c r="B65" s="217"/>
      <c r="C65" s="223"/>
      <c r="D65" s="221" t="s">
        <v>434</v>
      </c>
      <c r="E65" s="221"/>
      <c r="F65" s="221"/>
      <c r="G65" s="221"/>
      <c r="H65" s="221"/>
      <c r="I65" s="221"/>
      <c r="J65" s="221"/>
      <c r="K65" s="219"/>
    </row>
    <row r="66" ht="15" customHeight="1">
      <c r="B66" s="217"/>
      <c r="C66" s="223"/>
      <c r="D66" s="226" t="s">
        <v>435</v>
      </c>
      <c r="E66" s="226"/>
      <c r="F66" s="226"/>
      <c r="G66" s="226"/>
      <c r="H66" s="226"/>
      <c r="I66" s="226"/>
      <c r="J66" s="226"/>
      <c r="K66" s="219"/>
    </row>
    <row r="67" ht="15" customHeight="1">
      <c r="B67" s="217"/>
      <c r="C67" s="223"/>
      <c r="D67" s="221" t="s">
        <v>436</v>
      </c>
      <c r="E67" s="221"/>
      <c r="F67" s="221"/>
      <c r="G67" s="221"/>
      <c r="H67" s="221"/>
      <c r="I67" s="221"/>
      <c r="J67" s="221"/>
      <c r="K67" s="219"/>
    </row>
    <row r="68" ht="15" customHeight="1">
      <c r="B68" s="217"/>
      <c r="C68" s="223"/>
      <c r="D68" s="221" t="s">
        <v>437</v>
      </c>
      <c r="E68" s="221"/>
      <c r="F68" s="221"/>
      <c r="G68" s="221"/>
      <c r="H68" s="221"/>
      <c r="I68" s="221"/>
      <c r="J68" s="221"/>
      <c r="K68" s="219"/>
    </row>
    <row r="69" ht="15" customHeight="1">
      <c r="B69" s="217"/>
      <c r="C69" s="223"/>
      <c r="D69" s="221" t="s">
        <v>438</v>
      </c>
      <c r="E69" s="221"/>
      <c r="F69" s="221"/>
      <c r="G69" s="221"/>
      <c r="H69" s="221"/>
      <c r="I69" s="221"/>
      <c r="J69" s="221"/>
      <c r="K69" s="219"/>
    </row>
    <row r="70" ht="15" customHeight="1">
      <c r="B70" s="217"/>
      <c r="C70" s="223"/>
      <c r="D70" s="221" t="s">
        <v>439</v>
      </c>
      <c r="E70" s="221"/>
      <c r="F70" s="221"/>
      <c r="G70" s="221"/>
      <c r="H70" s="221"/>
      <c r="I70" s="221"/>
      <c r="J70" s="221"/>
      <c r="K70" s="219"/>
    </row>
    <row r="71" ht="12.75" customHeight="1">
      <c r="B71" s="228"/>
      <c r="C71" s="229"/>
      <c r="D71" s="229"/>
      <c r="E71" s="229"/>
      <c r="F71" s="229"/>
      <c r="G71" s="229"/>
      <c r="H71" s="229"/>
      <c r="I71" s="229"/>
      <c r="J71" s="229"/>
      <c r="K71" s="230"/>
    </row>
    <row r="72" ht="18.75" customHeight="1">
      <c r="B72" s="231"/>
      <c r="C72" s="231"/>
      <c r="D72" s="231"/>
      <c r="E72" s="231"/>
      <c r="F72" s="231"/>
      <c r="G72" s="231"/>
      <c r="H72" s="231"/>
      <c r="I72" s="231"/>
      <c r="J72" s="231"/>
      <c r="K72" s="232"/>
    </row>
    <row r="73" ht="18.7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ht="7.5" customHeight="1">
      <c r="B74" s="233"/>
      <c r="C74" s="234"/>
      <c r="D74" s="234"/>
      <c r="E74" s="234"/>
      <c r="F74" s="234"/>
      <c r="G74" s="234"/>
      <c r="H74" s="234"/>
      <c r="I74" s="234"/>
      <c r="J74" s="234"/>
      <c r="K74" s="235"/>
    </row>
    <row r="75" ht="45" customHeight="1">
      <c r="B75" s="236"/>
      <c r="C75" s="237" t="s">
        <v>440</v>
      </c>
      <c r="D75" s="237"/>
      <c r="E75" s="237"/>
      <c r="F75" s="237"/>
      <c r="G75" s="237"/>
      <c r="H75" s="237"/>
      <c r="I75" s="237"/>
      <c r="J75" s="237"/>
      <c r="K75" s="238"/>
    </row>
    <row r="76" ht="17.25" customHeight="1">
      <c r="B76" s="236"/>
      <c r="C76" s="239" t="s">
        <v>441</v>
      </c>
      <c r="D76" s="239"/>
      <c r="E76" s="239"/>
      <c r="F76" s="239" t="s">
        <v>442</v>
      </c>
      <c r="G76" s="240"/>
      <c r="H76" s="239" t="s">
        <v>55</v>
      </c>
      <c r="I76" s="239" t="s">
        <v>58</v>
      </c>
      <c r="J76" s="239" t="s">
        <v>443</v>
      </c>
      <c r="K76" s="238"/>
    </row>
    <row r="77" ht="17.25" customHeight="1">
      <c r="B77" s="236"/>
      <c r="C77" s="241" t="s">
        <v>444</v>
      </c>
      <c r="D77" s="241"/>
      <c r="E77" s="241"/>
      <c r="F77" s="242" t="s">
        <v>445</v>
      </c>
      <c r="G77" s="243"/>
      <c r="H77" s="241"/>
      <c r="I77" s="241"/>
      <c r="J77" s="241" t="s">
        <v>446</v>
      </c>
      <c r="K77" s="238"/>
    </row>
    <row r="78" ht="5.25" customHeight="1">
      <c r="B78" s="236"/>
      <c r="C78" s="244"/>
      <c r="D78" s="244"/>
      <c r="E78" s="244"/>
      <c r="F78" s="244"/>
      <c r="G78" s="245"/>
      <c r="H78" s="244"/>
      <c r="I78" s="244"/>
      <c r="J78" s="244"/>
      <c r="K78" s="238"/>
    </row>
    <row r="79" ht="15" customHeight="1">
      <c r="B79" s="236"/>
      <c r="C79" s="224" t="s">
        <v>54</v>
      </c>
      <c r="D79" s="244"/>
      <c r="E79" s="244"/>
      <c r="F79" s="246" t="s">
        <v>447</v>
      </c>
      <c r="G79" s="245"/>
      <c r="H79" s="224" t="s">
        <v>448</v>
      </c>
      <c r="I79" s="224" t="s">
        <v>449</v>
      </c>
      <c r="J79" s="224">
        <v>20</v>
      </c>
      <c r="K79" s="238"/>
    </row>
    <row r="80" ht="15" customHeight="1">
      <c r="B80" s="236"/>
      <c r="C80" s="224" t="s">
        <v>450</v>
      </c>
      <c r="D80" s="224"/>
      <c r="E80" s="224"/>
      <c r="F80" s="246" t="s">
        <v>447</v>
      </c>
      <c r="G80" s="245"/>
      <c r="H80" s="224" t="s">
        <v>451</v>
      </c>
      <c r="I80" s="224" t="s">
        <v>449</v>
      </c>
      <c r="J80" s="224">
        <v>120</v>
      </c>
      <c r="K80" s="238"/>
    </row>
    <row r="81" ht="15" customHeight="1">
      <c r="B81" s="247"/>
      <c r="C81" s="224" t="s">
        <v>452</v>
      </c>
      <c r="D81" s="224"/>
      <c r="E81" s="224"/>
      <c r="F81" s="246" t="s">
        <v>453</v>
      </c>
      <c r="G81" s="245"/>
      <c r="H81" s="224" t="s">
        <v>454</v>
      </c>
      <c r="I81" s="224" t="s">
        <v>449</v>
      </c>
      <c r="J81" s="224">
        <v>50</v>
      </c>
      <c r="K81" s="238"/>
    </row>
    <row r="82" ht="15" customHeight="1">
      <c r="B82" s="247"/>
      <c r="C82" s="224" t="s">
        <v>455</v>
      </c>
      <c r="D82" s="224"/>
      <c r="E82" s="224"/>
      <c r="F82" s="246" t="s">
        <v>447</v>
      </c>
      <c r="G82" s="245"/>
      <c r="H82" s="224" t="s">
        <v>456</v>
      </c>
      <c r="I82" s="224" t="s">
        <v>457</v>
      </c>
      <c r="J82" s="224"/>
      <c r="K82" s="238"/>
    </row>
    <row r="83" ht="15" customHeight="1">
      <c r="B83" s="247"/>
      <c r="C83" s="248" t="s">
        <v>458</v>
      </c>
      <c r="D83" s="248"/>
      <c r="E83" s="248"/>
      <c r="F83" s="249" t="s">
        <v>453</v>
      </c>
      <c r="G83" s="248"/>
      <c r="H83" s="248" t="s">
        <v>459</v>
      </c>
      <c r="I83" s="248" t="s">
        <v>449</v>
      </c>
      <c r="J83" s="248">
        <v>15</v>
      </c>
      <c r="K83" s="238"/>
    </row>
    <row r="84" ht="15" customHeight="1">
      <c r="B84" s="247"/>
      <c r="C84" s="248" t="s">
        <v>460</v>
      </c>
      <c r="D84" s="248"/>
      <c r="E84" s="248"/>
      <c r="F84" s="249" t="s">
        <v>453</v>
      </c>
      <c r="G84" s="248"/>
      <c r="H84" s="248" t="s">
        <v>461</v>
      </c>
      <c r="I84" s="248" t="s">
        <v>449</v>
      </c>
      <c r="J84" s="248">
        <v>15</v>
      </c>
      <c r="K84" s="238"/>
    </row>
    <row r="85" ht="15" customHeight="1">
      <c r="B85" s="247"/>
      <c r="C85" s="248" t="s">
        <v>462</v>
      </c>
      <c r="D85" s="248"/>
      <c r="E85" s="248"/>
      <c r="F85" s="249" t="s">
        <v>453</v>
      </c>
      <c r="G85" s="248"/>
      <c r="H85" s="248" t="s">
        <v>463</v>
      </c>
      <c r="I85" s="248" t="s">
        <v>449</v>
      </c>
      <c r="J85" s="248">
        <v>20</v>
      </c>
      <c r="K85" s="238"/>
    </row>
    <row r="86" ht="15" customHeight="1">
      <c r="B86" s="247"/>
      <c r="C86" s="248" t="s">
        <v>464</v>
      </c>
      <c r="D86" s="248"/>
      <c r="E86" s="248"/>
      <c r="F86" s="249" t="s">
        <v>453</v>
      </c>
      <c r="G86" s="248"/>
      <c r="H86" s="248" t="s">
        <v>465</v>
      </c>
      <c r="I86" s="248" t="s">
        <v>449</v>
      </c>
      <c r="J86" s="248">
        <v>20</v>
      </c>
      <c r="K86" s="238"/>
    </row>
    <row r="87" ht="15" customHeight="1">
      <c r="B87" s="247"/>
      <c r="C87" s="224" t="s">
        <v>466</v>
      </c>
      <c r="D87" s="224"/>
      <c r="E87" s="224"/>
      <c r="F87" s="246" t="s">
        <v>453</v>
      </c>
      <c r="G87" s="245"/>
      <c r="H87" s="224" t="s">
        <v>467</v>
      </c>
      <c r="I87" s="224" t="s">
        <v>449</v>
      </c>
      <c r="J87" s="224">
        <v>50</v>
      </c>
      <c r="K87" s="238"/>
    </row>
    <row r="88" ht="15" customHeight="1">
      <c r="B88" s="247"/>
      <c r="C88" s="224" t="s">
        <v>468</v>
      </c>
      <c r="D88" s="224"/>
      <c r="E88" s="224"/>
      <c r="F88" s="246" t="s">
        <v>453</v>
      </c>
      <c r="G88" s="245"/>
      <c r="H88" s="224" t="s">
        <v>469</v>
      </c>
      <c r="I88" s="224" t="s">
        <v>449</v>
      </c>
      <c r="J88" s="224">
        <v>20</v>
      </c>
      <c r="K88" s="238"/>
    </row>
    <row r="89" ht="15" customHeight="1">
      <c r="B89" s="247"/>
      <c r="C89" s="224" t="s">
        <v>470</v>
      </c>
      <c r="D89" s="224"/>
      <c r="E89" s="224"/>
      <c r="F89" s="246" t="s">
        <v>453</v>
      </c>
      <c r="G89" s="245"/>
      <c r="H89" s="224" t="s">
        <v>471</v>
      </c>
      <c r="I89" s="224" t="s">
        <v>449</v>
      </c>
      <c r="J89" s="224">
        <v>20</v>
      </c>
      <c r="K89" s="238"/>
    </row>
    <row r="90" ht="15" customHeight="1">
      <c r="B90" s="247"/>
      <c r="C90" s="224" t="s">
        <v>472</v>
      </c>
      <c r="D90" s="224"/>
      <c r="E90" s="224"/>
      <c r="F90" s="246" t="s">
        <v>453</v>
      </c>
      <c r="G90" s="245"/>
      <c r="H90" s="224" t="s">
        <v>473</v>
      </c>
      <c r="I90" s="224" t="s">
        <v>449</v>
      </c>
      <c r="J90" s="224">
        <v>50</v>
      </c>
      <c r="K90" s="238"/>
    </row>
    <row r="91" ht="15" customHeight="1">
      <c r="B91" s="247"/>
      <c r="C91" s="224" t="s">
        <v>474</v>
      </c>
      <c r="D91" s="224"/>
      <c r="E91" s="224"/>
      <c r="F91" s="246" t="s">
        <v>453</v>
      </c>
      <c r="G91" s="245"/>
      <c r="H91" s="224" t="s">
        <v>474</v>
      </c>
      <c r="I91" s="224" t="s">
        <v>449</v>
      </c>
      <c r="J91" s="224">
        <v>50</v>
      </c>
      <c r="K91" s="238"/>
    </row>
    <row r="92" ht="15" customHeight="1">
      <c r="B92" s="247"/>
      <c r="C92" s="224" t="s">
        <v>475</v>
      </c>
      <c r="D92" s="224"/>
      <c r="E92" s="224"/>
      <c r="F92" s="246" t="s">
        <v>453</v>
      </c>
      <c r="G92" s="245"/>
      <c r="H92" s="224" t="s">
        <v>476</v>
      </c>
      <c r="I92" s="224" t="s">
        <v>449</v>
      </c>
      <c r="J92" s="224">
        <v>255</v>
      </c>
      <c r="K92" s="238"/>
    </row>
    <row r="93" ht="15" customHeight="1">
      <c r="B93" s="247"/>
      <c r="C93" s="224" t="s">
        <v>477</v>
      </c>
      <c r="D93" s="224"/>
      <c r="E93" s="224"/>
      <c r="F93" s="246" t="s">
        <v>447</v>
      </c>
      <c r="G93" s="245"/>
      <c r="H93" s="224" t="s">
        <v>478</v>
      </c>
      <c r="I93" s="224" t="s">
        <v>479</v>
      </c>
      <c r="J93" s="224"/>
      <c r="K93" s="238"/>
    </row>
    <row r="94" ht="15" customHeight="1">
      <c r="B94" s="247"/>
      <c r="C94" s="224" t="s">
        <v>480</v>
      </c>
      <c r="D94" s="224"/>
      <c r="E94" s="224"/>
      <c r="F94" s="246" t="s">
        <v>447</v>
      </c>
      <c r="G94" s="245"/>
      <c r="H94" s="224" t="s">
        <v>481</v>
      </c>
      <c r="I94" s="224" t="s">
        <v>482</v>
      </c>
      <c r="J94" s="224"/>
      <c r="K94" s="238"/>
    </row>
    <row r="95" ht="15" customHeight="1">
      <c r="B95" s="247"/>
      <c r="C95" s="224" t="s">
        <v>483</v>
      </c>
      <c r="D95" s="224"/>
      <c r="E95" s="224"/>
      <c r="F95" s="246" t="s">
        <v>447</v>
      </c>
      <c r="G95" s="245"/>
      <c r="H95" s="224" t="s">
        <v>483</v>
      </c>
      <c r="I95" s="224" t="s">
        <v>482</v>
      </c>
      <c r="J95" s="224"/>
      <c r="K95" s="238"/>
    </row>
    <row r="96" ht="15" customHeight="1">
      <c r="B96" s="247"/>
      <c r="C96" s="224" t="s">
        <v>39</v>
      </c>
      <c r="D96" s="224"/>
      <c r="E96" s="224"/>
      <c r="F96" s="246" t="s">
        <v>447</v>
      </c>
      <c r="G96" s="245"/>
      <c r="H96" s="224" t="s">
        <v>484</v>
      </c>
      <c r="I96" s="224" t="s">
        <v>482</v>
      </c>
      <c r="J96" s="224"/>
      <c r="K96" s="238"/>
    </row>
    <row r="97" ht="15" customHeight="1">
      <c r="B97" s="247"/>
      <c r="C97" s="224" t="s">
        <v>49</v>
      </c>
      <c r="D97" s="224"/>
      <c r="E97" s="224"/>
      <c r="F97" s="246" t="s">
        <v>447</v>
      </c>
      <c r="G97" s="245"/>
      <c r="H97" s="224" t="s">
        <v>485</v>
      </c>
      <c r="I97" s="224" t="s">
        <v>482</v>
      </c>
      <c r="J97" s="224"/>
      <c r="K97" s="238"/>
    </row>
    <row r="98" ht="15" customHeight="1">
      <c r="B98" s="250"/>
      <c r="C98" s="251"/>
      <c r="D98" s="251"/>
      <c r="E98" s="251"/>
      <c r="F98" s="251"/>
      <c r="G98" s="251"/>
      <c r="H98" s="251"/>
      <c r="I98" s="251"/>
      <c r="J98" s="251"/>
      <c r="K98" s="252"/>
    </row>
    <row r="99" ht="18.7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3"/>
    </row>
    <row r="100" ht="18.75" customHeight="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ht="7.5" customHeight="1">
      <c r="B101" s="233"/>
      <c r="C101" s="234"/>
      <c r="D101" s="234"/>
      <c r="E101" s="234"/>
      <c r="F101" s="234"/>
      <c r="G101" s="234"/>
      <c r="H101" s="234"/>
      <c r="I101" s="234"/>
      <c r="J101" s="234"/>
      <c r="K101" s="235"/>
    </row>
    <row r="102" ht="45" customHeight="1">
      <c r="B102" s="236"/>
      <c r="C102" s="237" t="s">
        <v>486</v>
      </c>
      <c r="D102" s="237"/>
      <c r="E102" s="237"/>
      <c r="F102" s="237"/>
      <c r="G102" s="237"/>
      <c r="H102" s="237"/>
      <c r="I102" s="237"/>
      <c r="J102" s="237"/>
      <c r="K102" s="238"/>
    </row>
    <row r="103" ht="17.25" customHeight="1">
      <c r="B103" s="236"/>
      <c r="C103" s="239" t="s">
        <v>441</v>
      </c>
      <c r="D103" s="239"/>
      <c r="E103" s="239"/>
      <c r="F103" s="239" t="s">
        <v>442</v>
      </c>
      <c r="G103" s="240"/>
      <c r="H103" s="239" t="s">
        <v>55</v>
      </c>
      <c r="I103" s="239" t="s">
        <v>58</v>
      </c>
      <c r="J103" s="239" t="s">
        <v>443</v>
      </c>
      <c r="K103" s="238"/>
    </row>
    <row r="104" ht="17.25" customHeight="1">
      <c r="B104" s="236"/>
      <c r="C104" s="241" t="s">
        <v>444</v>
      </c>
      <c r="D104" s="241"/>
      <c r="E104" s="241"/>
      <c r="F104" s="242" t="s">
        <v>445</v>
      </c>
      <c r="G104" s="243"/>
      <c r="H104" s="241"/>
      <c r="I104" s="241"/>
      <c r="J104" s="241" t="s">
        <v>446</v>
      </c>
      <c r="K104" s="238"/>
    </row>
    <row r="105" ht="5.25" customHeight="1">
      <c r="B105" s="236"/>
      <c r="C105" s="239"/>
      <c r="D105" s="239"/>
      <c r="E105" s="239"/>
      <c r="F105" s="239"/>
      <c r="G105" s="255"/>
      <c r="H105" s="239"/>
      <c r="I105" s="239"/>
      <c r="J105" s="239"/>
      <c r="K105" s="238"/>
    </row>
    <row r="106" ht="15" customHeight="1">
      <c r="B106" s="236"/>
      <c r="C106" s="224" t="s">
        <v>54</v>
      </c>
      <c r="D106" s="244"/>
      <c r="E106" s="244"/>
      <c r="F106" s="246" t="s">
        <v>447</v>
      </c>
      <c r="G106" s="255"/>
      <c r="H106" s="224" t="s">
        <v>487</v>
      </c>
      <c r="I106" s="224" t="s">
        <v>449</v>
      </c>
      <c r="J106" s="224">
        <v>20</v>
      </c>
      <c r="K106" s="238"/>
    </row>
    <row r="107" ht="15" customHeight="1">
      <c r="B107" s="236"/>
      <c r="C107" s="224" t="s">
        <v>450</v>
      </c>
      <c r="D107" s="224"/>
      <c r="E107" s="224"/>
      <c r="F107" s="246" t="s">
        <v>447</v>
      </c>
      <c r="G107" s="224"/>
      <c r="H107" s="224" t="s">
        <v>487</v>
      </c>
      <c r="I107" s="224" t="s">
        <v>449</v>
      </c>
      <c r="J107" s="224">
        <v>120</v>
      </c>
      <c r="K107" s="238"/>
    </row>
    <row r="108" ht="15" customHeight="1">
      <c r="B108" s="247"/>
      <c r="C108" s="224" t="s">
        <v>452</v>
      </c>
      <c r="D108" s="224"/>
      <c r="E108" s="224"/>
      <c r="F108" s="246" t="s">
        <v>453</v>
      </c>
      <c r="G108" s="224"/>
      <c r="H108" s="224" t="s">
        <v>487</v>
      </c>
      <c r="I108" s="224" t="s">
        <v>449</v>
      </c>
      <c r="J108" s="224">
        <v>50</v>
      </c>
      <c r="K108" s="238"/>
    </row>
    <row r="109" ht="15" customHeight="1">
      <c r="B109" s="247"/>
      <c r="C109" s="224" t="s">
        <v>455</v>
      </c>
      <c r="D109" s="224"/>
      <c r="E109" s="224"/>
      <c r="F109" s="246" t="s">
        <v>447</v>
      </c>
      <c r="G109" s="224"/>
      <c r="H109" s="224" t="s">
        <v>487</v>
      </c>
      <c r="I109" s="224" t="s">
        <v>457</v>
      </c>
      <c r="J109" s="224"/>
      <c r="K109" s="238"/>
    </row>
    <row r="110" ht="15" customHeight="1">
      <c r="B110" s="247"/>
      <c r="C110" s="224" t="s">
        <v>466</v>
      </c>
      <c r="D110" s="224"/>
      <c r="E110" s="224"/>
      <c r="F110" s="246" t="s">
        <v>453</v>
      </c>
      <c r="G110" s="224"/>
      <c r="H110" s="224" t="s">
        <v>487</v>
      </c>
      <c r="I110" s="224" t="s">
        <v>449</v>
      </c>
      <c r="J110" s="224">
        <v>50</v>
      </c>
      <c r="K110" s="238"/>
    </row>
    <row r="111" ht="15" customHeight="1">
      <c r="B111" s="247"/>
      <c r="C111" s="224" t="s">
        <v>474</v>
      </c>
      <c r="D111" s="224"/>
      <c r="E111" s="224"/>
      <c r="F111" s="246" t="s">
        <v>453</v>
      </c>
      <c r="G111" s="224"/>
      <c r="H111" s="224" t="s">
        <v>487</v>
      </c>
      <c r="I111" s="224" t="s">
        <v>449</v>
      </c>
      <c r="J111" s="224">
        <v>50</v>
      </c>
      <c r="K111" s="238"/>
    </row>
    <row r="112" ht="15" customHeight="1">
      <c r="B112" s="247"/>
      <c r="C112" s="224" t="s">
        <v>472</v>
      </c>
      <c r="D112" s="224"/>
      <c r="E112" s="224"/>
      <c r="F112" s="246" t="s">
        <v>453</v>
      </c>
      <c r="G112" s="224"/>
      <c r="H112" s="224" t="s">
        <v>487</v>
      </c>
      <c r="I112" s="224" t="s">
        <v>449</v>
      </c>
      <c r="J112" s="224">
        <v>50</v>
      </c>
      <c r="K112" s="238"/>
    </row>
    <row r="113" ht="15" customHeight="1">
      <c r="B113" s="247"/>
      <c r="C113" s="224" t="s">
        <v>54</v>
      </c>
      <c r="D113" s="224"/>
      <c r="E113" s="224"/>
      <c r="F113" s="246" t="s">
        <v>447</v>
      </c>
      <c r="G113" s="224"/>
      <c r="H113" s="224" t="s">
        <v>488</v>
      </c>
      <c r="I113" s="224" t="s">
        <v>449</v>
      </c>
      <c r="J113" s="224">
        <v>20</v>
      </c>
      <c r="K113" s="238"/>
    </row>
    <row r="114" ht="15" customHeight="1">
      <c r="B114" s="247"/>
      <c r="C114" s="224" t="s">
        <v>489</v>
      </c>
      <c r="D114" s="224"/>
      <c r="E114" s="224"/>
      <c r="F114" s="246" t="s">
        <v>447</v>
      </c>
      <c r="G114" s="224"/>
      <c r="H114" s="224" t="s">
        <v>490</v>
      </c>
      <c r="I114" s="224" t="s">
        <v>449</v>
      </c>
      <c r="J114" s="224">
        <v>120</v>
      </c>
      <c r="K114" s="238"/>
    </row>
    <row r="115" ht="15" customHeight="1">
      <c r="B115" s="247"/>
      <c r="C115" s="224" t="s">
        <v>39</v>
      </c>
      <c r="D115" s="224"/>
      <c r="E115" s="224"/>
      <c r="F115" s="246" t="s">
        <v>447</v>
      </c>
      <c r="G115" s="224"/>
      <c r="H115" s="224" t="s">
        <v>491</v>
      </c>
      <c r="I115" s="224" t="s">
        <v>482</v>
      </c>
      <c r="J115" s="224"/>
      <c r="K115" s="238"/>
    </row>
    <row r="116" ht="15" customHeight="1">
      <c r="B116" s="247"/>
      <c r="C116" s="224" t="s">
        <v>49</v>
      </c>
      <c r="D116" s="224"/>
      <c r="E116" s="224"/>
      <c r="F116" s="246" t="s">
        <v>447</v>
      </c>
      <c r="G116" s="224"/>
      <c r="H116" s="224" t="s">
        <v>492</v>
      </c>
      <c r="I116" s="224" t="s">
        <v>482</v>
      </c>
      <c r="J116" s="224"/>
      <c r="K116" s="238"/>
    </row>
    <row r="117" ht="15" customHeight="1">
      <c r="B117" s="247"/>
      <c r="C117" s="224" t="s">
        <v>58</v>
      </c>
      <c r="D117" s="224"/>
      <c r="E117" s="224"/>
      <c r="F117" s="246" t="s">
        <v>447</v>
      </c>
      <c r="G117" s="224"/>
      <c r="H117" s="224" t="s">
        <v>493</v>
      </c>
      <c r="I117" s="224" t="s">
        <v>494</v>
      </c>
      <c r="J117" s="224"/>
      <c r="K117" s="238"/>
    </row>
    <row r="118" ht="15" customHeight="1">
      <c r="B118" s="250"/>
      <c r="C118" s="256"/>
      <c r="D118" s="256"/>
      <c r="E118" s="256"/>
      <c r="F118" s="256"/>
      <c r="G118" s="256"/>
      <c r="H118" s="256"/>
      <c r="I118" s="256"/>
      <c r="J118" s="256"/>
      <c r="K118" s="252"/>
    </row>
    <row r="119" ht="18.75" customHeight="1">
      <c r="B119" s="257"/>
      <c r="C119" s="221"/>
      <c r="D119" s="221"/>
      <c r="E119" s="221"/>
      <c r="F119" s="258"/>
      <c r="G119" s="221"/>
      <c r="H119" s="221"/>
      <c r="I119" s="221"/>
      <c r="J119" s="221"/>
      <c r="K119" s="257"/>
    </row>
    <row r="120" ht="18.75" customHeight="1"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1" ht="7.5" customHeight="1">
      <c r="B121" s="259"/>
      <c r="C121" s="260"/>
      <c r="D121" s="260"/>
      <c r="E121" s="260"/>
      <c r="F121" s="260"/>
      <c r="G121" s="260"/>
      <c r="H121" s="260"/>
      <c r="I121" s="260"/>
      <c r="J121" s="260"/>
      <c r="K121" s="261"/>
    </row>
    <row r="122" ht="45" customHeight="1">
      <c r="B122" s="262"/>
      <c r="C122" s="215" t="s">
        <v>495</v>
      </c>
      <c r="D122" s="215"/>
      <c r="E122" s="215"/>
      <c r="F122" s="215"/>
      <c r="G122" s="215"/>
      <c r="H122" s="215"/>
      <c r="I122" s="215"/>
      <c r="J122" s="215"/>
      <c r="K122" s="263"/>
    </row>
    <row r="123" ht="17.25" customHeight="1">
      <c r="B123" s="264"/>
      <c r="C123" s="239" t="s">
        <v>441</v>
      </c>
      <c r="D123" s="239"/>
      <c r="E123" s="239"/>
      <c r="F123" s="239" t="s">
        <v>442</v>
      </c>
      <c r="G123" s="240"/>
      <c r="H123" s="239" t="s">
        <v>55</v>
      </c>
      <c r="I123" s="239" t="s">
        <v>58</v>
      </c>
      <c r="J123" s="239" t="s">
        <v>443</v>
      </c>
      <c r="K123" s="265"/>
    </row>
    <row r="124" ht="17.25" customHeight="1">
      <c r="B124" s="264"/>
      <c r="C124" s="241" t="s">
        <v>444</v>
      </c>
      <c r="D124" s="241"/>
      <c r="E124" s="241"/>
      <c r="F124" s="242" t="s">
        <v>445</v>
      </c>
      <c r="G124" s="243"/>
      <c r="H124" s="241"/>
      <c r="I124" s="241"/>
      <c r="J124" s="241" t="s">
        <v>446</v>
      </c>
      <c r="K124" s="265"/>
    </row>
    <row r="125" ht="5.25" customHeight="1">
      <c r="B125" s="266"/>
      <c r="C125" s="244"/>
      <c r="D125" s="244"/>
      <c r="E125" s="244"/>
      <c r="F125" s="244"/>
      <c r="G125" s="224"/>
      <c r="H125" s="244"/>
      <c r="I125" s="244"/>
      <c r="J125" s="244"/>
      <c r="K125" s="267"/>
    </row>
    <row r="126" ht="15" customHeight="1">
      <c r="B126" s="266"/>
      <c r="C126" s="224" t="s">
        <v>450</v>
      </c>
      <c r="D126" s="244"/>
      <c r="E126" s="244"/>
      <c r="F126" s="246" t="s">
        <v>447</v>
      </c>
      <c r="G126" s="224"/>
      <c r="H126" s="224" t="s">
        <v>487</v>
      </c>
      <c r="I126" s="224" t="s">
        <v>449</v>
      </c>
      <c r="J126" s="224">
        <v>120</v>
      </c>
      <c r="K126" s="268"/>
    </row>
    <row r="127" ht="15" customHeight="1">
      <c r="B127" s="266"/>
      <c r="C127" s="224" t="s">
        <v>496</v>
      </c>
      <c r="D127" s="224"/>
      <c r="E127" s="224"/>
      <c r="F127" s="246" t="s">
        <v>447</v>
      </c>
      <c r="G127" s="224"/>
      <c r="H127" s="224" t="s">
        <v>497</v>
      </c>
      <c r="I127" s="224" t="s">
        <v>449</v>
      </c>
      <c r="J127" s="224" t="s">
        <v>498</v>
      </c>
      <c r="K127" s="268"/>
    </row>
    <row r="128" ht="15" customHeight="1">
      <c r="B128" s="266"/>
      <c r="C128" s="224" t="s">
        <v>395</v>
      </c>
      <c r="D128" s="224"/>
      <c r="E128" s="224"/>
      <c r="F128" s="246" t="s">
        <v>447</v>
      </c>
      <c r="G128" s="224"/>
      <c r="H128" s="224" t="s">
        <v>499</v>
      </c>
      <c r="I128" s="224" t="s">
        <v>449</v>
      </c>
      <c r="J128" s="224" t="s">
        <v>498</v>
      </c>
      <c r="K128" s="268"/>
    </row>
    <row r="129" ht="15" customHeight="1">
      <c r="B129" s="266"/>
      <c r="C129" s="224" t="s">
        <v>458</v>
      </c>
      <c r="D129" s="224"/>
      <c r="E129" s="224"/>
      <c r="F129" s="246" t="s">
        <v>453</v>
      </c>
      <c r="G129" s="224"/>
      <c r="H129" s="224" t="s">
        <v>459</v>
      </c>
      <c r="I129" s="224" t="s">
        <v>449</v>
      </c>
      <c r="J129" s="224">
        <v>15</v>
      </c>
      <c r="K129" s="268"/>
    </row>
    <row r="130" ht="15" customHeight="1">
      <c r="B130" s="266"/>
      <c r="C130" s="248" t="s">
        <v>460</v>
      </c>
      <c r="D130" s="248"/>
      <c r="E130" s="248"/>
      <c r="F130" s="249" t="s">
        <v>453</v>
      </c>
      <c r="G130" s="248"/>
      <c r="H130" s="248" t="s">
        <v>461</v>
      </c>
      <c r="I130" s="248" t="s">
        <v>449</v>
      </c>
      <c r="J130" s="248">
        <v>15</v>
      </c>
      <c r="K130" s="268"/>
    </row>
    <row r="131" ht="15" customHeight="1">
      <c r="B131" s="266"/>
      <c r="C131" s="248" t="s">
        <v>462</v>
      </c>
      <c r="D131" s="248"/>
      <c r="E131" s="248"/>
      <c r="F131" s="249" t="s">
        <v>453</v>
      </c>
      <c r="G131" s="248"/>
      <c r="H131" s="248" t="s">
        <v>463</v>
      </c>
      <c r="I131" s="248" t="s">
        <v>449</v>
      </c>
      <c r="J131" s="248">
        <v>20</v>
      </c>
      <c r="K131" s="268"/>
    </row>
    <row r="132" ht="15" customHeight="1">
      <c r="B132" s="266"/>
      <c r="C132" s="248" t="s">
        <v>464</v>
      </c>
      <c r="D132" s="248"/>
      <c r="E132" s="248"/>
      <c r="F132" s="249" t="s">
        <v>453</v>
      </c>
      <c r="G132" s="248"/>
      <c r="H132" s="248" t="s">
        <v>465</v>
      </c>
      <c r="I132" s="248" t="s">
        <v>449</v>
      </c>
      <c r="J132" s="248">
        <v>20</v>
      </c>
      <c r="K132" s="268"/>
    </row>
    <row r="133" ht="15" customHeight="1">
      <c r="B133" s="266"/>
      <c r="C133" s="224" t="s">
        <v>452</v>
      </c>
      <c r="D133" s="224"/>
      <c r="E133" s="224"/>
      <c r="F133" s="246" t="s">
        <v>453</v>
      </c>
      <c r="G133" s="224"/>
      <c r="H133" s="224" t="s">
        <v>487</v>
      </c>
      <c r="I133" s="224" t="s">
        <v>449</v>
      </c>
      <c r="J133" s="224">
        <v>50</v>
      </c>
      <c r="K133" s="268"/>
    </row>
    <row r="134" ht="15" customHeight="1">
      <c r="B134" s="266"/>
      <c r="C134" s="224" t="s">
        <v>466</v>
      </c>
      <c r="D134" s="224"/>
      <c r="E134" s="224"/>
      <c r="F134" s="246" t="s">
        <v>453</v>
      </c>
      <c r="G134" s="224"/>
      <c r="H134" s="224" t="s">
        <v>487</v>
      </c>
      <c r="I134" s="224" t="s">
        <v>449</v>
      </c>
      <c r="J134" s="224">
        <v>50</v>
      </c>
      <c r="K134" s="268"/>
    </row>
    <row r="135" ht="15" customHeight="1">
      <c r="B135" s="266"/>
      <c r="C135" s="224" t="s">
        <v>472</v>
      </c>
      <c r="D135" s="224"/>
      <c r="E135" s="224"/>
      <c r="F135" s="246" t="s">
        <v>453</v>
      </c>
      <c r="G135" s="224"/>
      <c r="H135" s="224" t="s">
        <v>487</v>
      </c>
      <c r="I135" s="224" t="s">
        <v>449</v>
      </c>
      <c r="J135" s="224">
        <v>50</v>
      </c>
      <c r="K135" s="268"/>
    </row>
    <row r="136" ht="15" customHeight="1">
      <c r="B136" s="266"/>
      <c r="C136" s="224" t="s">
        <v>474</v>
      </c>
      <c r="D136" s="224"/>
      <c r="E136" s="224"/>
      <c r="F136" s="246" t="s">
        <v>453</v>
      </c>
      <c r="G136" s="224"/>
      <c r="H136" s="224" t="s">
        <v>487</v>
      </c>
      <c r="I136" s="224" t="s">
        <v>449</v>
      </c>
      <c r="J136" s="224">
        <v>50</v>
      </c>
      <c r="K136" s="268"/>
    </row>
    <row r="137" ht="15" customHeight="1">
      <c r="B137" s="266"/>
      <c r="C137" s="224" t="s">
        <v>475</v>
      </c>
      <c r="D137" s="224"/>
      <c r="E137" s="224"/>
      <c r="F137" s="246" t="s">
        <v>453</v>
      </c>
      <c r="G137" s="224"/>
      <c r="H137" s="224" t="s">
        <v>500</v>
      </c>
      <c r="I137" s="224" t="s">
        <v>449</v>
      </c>
      <c r="J137" s="224">
        <v>255</v>
      </c>
      <c r="K137" s="268"/>
    </row>
    <row r="138" ht="15" customHeight="1">
      <c r="B138" s="266"/>
      <c r="C138" s="224" t="s">
        <v>477</v>
      </c>
      <c r="D138" s="224"/>
      <c r="E138" s="224"/>
      <c r="F138" s="246" t="s">
        <v>447</v>
      </c>
      <c r="G138" s="224"/>
      <c r="H138" s="224" t="s">
        <v>501</v>
      </c>
      <c r="I138" s="224" t="s">
        <v>479</v>
      </c>
      <c r="J138" s="224"/>
      <c r="K138" s="268"/>
    </row>
    <row r="139" ht="15" customHeight="1">
      <c r="B139" s="266"/>
      <c r="C139" s="224" t="s">
        <v>480</v>
      </c>
      <c r="D139" s="224"/>
      <c r="E139" s="224"/>
      <c r="F139" s="246" t="s">
        <v>447</v>
      </c>
      <c r="G139" s="224"/>
      <c r="H139" s="224" t="s">
        <v>502</v>
      </c>
      <c r="I139" s="224" t="s">
        <v>482</v>
      </c>
      <c r="J139" s="224"/>
      <c r="K139" s="268"/>
    </row>
    <row r="140" ht="15" customHeight="1">
      <c r="B140" s="266"/>
      <c r="C140" s="224" t="s">
        <v>483</v>
      </c>
      <c r="D140" s="224"/>
      <c r="E140" s="224"/>
      <c r="F140" s="246" t="s">
        <v>447</v>
      </c>
      <c r="G140" s="224"/>
      <c r="H140" s="224" t="s">
        <v>483</v>
      </c>
      <c r="I140" s="224" t="s">
        <v>482</v>
      </c>
      <c r="J140" s="224"/>
      <c r="K140" s="268"/>
    </row>
    <row r="141" ht="15" customHeight="1">
      <c r="B141" s="266"/>
      <c r="C141" s="224" t="s">
        <v>39</v>
      </c>
      <c r="D141" s="224"/>
      <c r="E141" s="224"/>
      <c r="F141" s="246" t="s">
        <v>447</v>
      </c>
      <c r="G141" s="224"/>
      <c r="H141" s="224" t="s">
        <v>503</v>
      </c>
      <c r="I141" s="224" t="s">
        <v>482</v>
      </c>
      <c r="J141" s="224"/>
      <c r="K141" s="268"/>
    </row>
    <row r="142" ht="15" customHeight="1">
      <c r="B142" s="266"/>
      <c r="C142" s="224" t="s">
        <v>504</v>
      </c>
      <c r="D142" s="224"/>
      <c r="E142" s="224"/>
      <c r="F142" s="246" t="s">
        <v>447</v>
      </c>
      <c r="G142" s="224"/>
      <c r="H142" s="224" t="s">
        <v>505</v>
      </c>
      <c r="I142" s="224" t="s">
        <v>482</v>
      </c>
      <c r="J142" s="224"/>
      <c r="K142" s="268"/>
    </row>
    <row r="143" ht="15" customHeight="1">
      <c r="B143" s="269"/>
      <c r="C143" s="270"/>
      <c r="D143" s="270"/>
      <c r="E143" s="270"/>
      <c r="F143" s="270"/>
      <c r="G143" s="270"/>
      <c r="H143" s="270"/>
      <c r="I143" s="270"/>
      <c r="J143" s="270"/>
      <c r="K143" s="271"/>
    </row>
    <row r="144" ht="18.75" customHeight="1">
      <c r="B144" s="221"/>
      <c r="C144" s="221"/>
      <c r="D144" s="221"/>
      <c r="E144" s="221"/>
      <c r="F144" s="258"/>
      <c r="G144" s="221"/>
      <c r="H144" s="221"/>
      <c r="I144" s="221"/>
      <c r="J144" s="221"/>
      <c r="K144" s="221"/>
    </row>
    <row r="145" ht="18.75" customHeight="1"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</row>
    <row r="146" ht="7.5" customHeight="1">
      <c r="B146" s="233"/>
      <c r="C146" s="234"/>
      <c r="D146" s="234"/>
      <c r="E146" s="234"/>
      <c r="F146" s="234"/>
      <c r="G146" s="234"/>
      <c r="H146" s="234"/>
      <c r="I146" s="234"/>
      <c r="J146" s="234"/>
      <c r="K146" s="235"/>
    </row>
    <row r="147" ht="45" customHeight="1">
      <c r="B147" s="236"/>
      <c r="C147" s="237" t="s">
        <v>506</v>
      </c>
      <c r="D147" s="237"/>
      <c r="E147" s="237"/>
      <c r="F147" s="237"/>
      <c r="G147" s="237"/>
      <c r="H147" s="237"/>
      <c r="I147" s="237"/>
      <c r="J147" s="237"/>
      <c r="K147" s="238"/>
    </row>
    <row r="148" ht="17.25" customHeight="1">
      <c r="B148" s="236"/>
      <c r="C148" s="239" t="s">
        <v>441</v>
      </c>
      <c r="D148" s="239"/>
      <c r="E148" s="239"/>
      <c r="F148" s="239" t="s">
        <v>442</v>
      </c>
      <c r="G148" s="240"/>
      <c r="H148" s="239" t="s">
        <v>55</v>
      </c>
      <c r="I148" s="239" t="s">
        <v>58</v>
      </c>
      <c r="J148" s="239" t="s">
        <v>443</v>
      </c>
      <c r="K148" s="238"/>
    </row>
    <row r="149" ht="17.25" customHeight="1">
      <c r="B149" s="236"/>
      <c r="C149" s="241" t="s">
        <v>444</v>
      </c>
      <c r="D149" s="241"/>
      <c r="E149" s="241"/>
      <c r="F149" s="242" t="s">
        <v>445</v>
      </c>
      <c r="G149" s="243"/>
      <c r="H149" s="241"/>
      <c r="I149" s="241"/>
      <c r="J149" s="241" t="s">
        <v>446</v>
      </c>
      <c r="K149" s="238"/>
    </row>
    <row r="150" ht="5.25" customHeight="1">
      <c r="B150" s="247"/>
      <c r="C150" s="244"/>
      <c r="D150" s="244"/>
      <c r="E150" s="244"/>
      <c r="F150" s="244"/>
      <c r="G150" s="245"/>
      <c r="H150" s="244"/>
      <c r="I150" s="244"/>
      <c r="J150" s="244"/>
      <c r="K150" s="268"/>
    </row>
    <row r="151" ht="15" customHeight="1">
      <c r="B151" s="247"/>
      <c r="C151" s="272" t="s">
        <v>450</v>
      </c>
      <c r="D151" s="224"/>
      <c r="E151" s="224"/>
      <c r="F151" s="273" t="s">
        <v>447</v>
      </c>
      <c r="G151" s="224"/>
      <c r="H151" s="272" t="s">
        <v>487</v>
      </c>
      <c r="I151" s="272" t="s">
        <v>449</v>
      </c>
      <c r="J151" s="272">
        <v>120</v>
      </c>
      <c r="K151" s="268"/>
    </row>
    <row r="152" ht="15" customHeight="1">
      <c r="B152" s="247"/>
      <c r="C152" s="272" t="s">
        <v>496</v>
      </c>
      <c r="D152" s="224"/>
      <c r="E152" s="224"/>
      <c r="F152" s="273" t="s">
        <v>447</v>
      </c>
      <c r="G152" s="224"/>
      <c r="H152" s="272" t="s">
        <v>507</v>
      </c>
      <c r="I152" s="272" t="s">
        <v>449</v>
      </c>
      <c r="J152" s="272" t="s">
        <v>498</v>
      </c>
      <c r="K152" s="268"/>
    </row>
    <row r="153" ht="15" customHeight="1">
      <c r="B153" s="247"/>
      <c r="C153" s="272" t="s">
        <v>395</v>
      </c>
      <c r="D153" s="224"/>
      <c r="E153" s="224"/>
      <c r="F153" s="273" t="s">
        <v>447</v>
      </c>
      <c r="G153" s="224"/>
      <c r="H153" s="272" t="s">
        <v>508</v>
      </c>
      <c r="I153" s="272" t="s">
        <v>449</v>
      </c>
      <c r="J153" s="272" t="s">
        <v>498</v>
      </c>
      <c r="K153" s="268"/>
    </row>
    <row r="154" ht="15" customHeight="1">
      <c r="B154" s="247"/>
      <c r="C154" s="272" t="s">
        <v>452</v>
      </c>
      <c r="D154" s="224"/>
      <c r="E154" s="224"/>
      <c r="F154" s="273" t="s">
        <v>453</v>
      </c>
      <c r="G154" s="224"/>
      <c r="H154" s="272" t="s">
        <v>487</v>
      </c>
      <c r="I154" s="272" t="s">
        <v>449</v>
      </c>
      <c r="J154" s="272">
        <v>50</v>
      </c>
      <c r="K154" s="268"/>
    </row>
    <row r="155" ht="15" customHeight="1">
      <c r="B155" s="247"/>
      <c r="C155" s="272" t="s">
        <v>455</v>
      </c>
      <c r="D155" s="224"/>
      <c r="E155" s="224"/>
      <c r="F155" s="273" t="s">
        <v>447</v>
      </c>
      <c r="G155" s="224"/>
      <c r="H155" s="272" t="s">
        <v>487</v>
      </c>
      <c r="I155" s="272" t="s">
        <v>457</v>
      </c>
      <c r="J155" s="272"/>
      <c r="K155" s="268"/>
    </row>
    <row r="156" ht="15" customHeight="1">
      <c r="B156" s="247"/>
      <c r="C156" s="272" t="s">
        <v>466</v>
      </c>
      <c r="D156" s="224"/>
      <c r="E156" s="224"/>
      <c r="F156" s="273" t="s">
        <v>453</v>
      </c>
      <c r="G156" s="224"/>
      <c r="H156" s="272" t="s">
        <v>487</v>
      </c>
      <c r="I156" s="272" t="s">
        <v>449</v>
      </c>
      <c r="J156" s="272">
        <v>50</v>
      </c>
      <c r="K156" s="268"/>
    </row>
    <row r="157" ht="15" customHeight="1">
      <c r="B157" s="247"/>
      <c r="C157" s="272" t="s">
        <v>474</v>
      </c>
      <c r="D157" s="224"/>
      <c r="E157" s="224"/>
      <c r="F157" s="273" t="s">
        <v>453</v>
      </c>
      <c r="G157" s="224"/>
      <c r="H157" s="272" t="s">
        <v>487</v>
      </c>
      <c r="I157" s="272" t="s">
        <v>449</v>
      </c>
      <c r="J157" s="272">
        <v>50</v>
      </c>
      <c r="K157" s="268"/>
    </row>
    <row r="158" ht="15" customHeight="1">
      <c r="B158" s="247"/>
      <c r="C158" s="272" t="s">
        <v>472</v>
      </c>
      <c r="D158" s="224"/>
      <c r="E158" s="224"/>
      <c r="F158" s="273" t="s">
        <v>453</v>
      </c>
      <c r="G158" s="224"/>
      <c r="H158" s="272" t="s">
        <v>487</v>
      </c>
      <c r="I158" s="272" t="s">
        <v>449</v>
      </c>
      <c r="J158" s="272">
        <v>50</v>
      </c>
      <c r="K158" s="268"/>
    </row>
    <row r="159" ht="15" customHeight="1">
      <c r="B159" s="247"/>
      <c r="C159" s="272" t="s">
        <v>103</v>
      </c>
      <c r="D159" s="224"/>
      <c r="E159" s="224"/>
      <c r="F159" s="273" t="s">
        <v>447</v>
      </c>
      <c r="G159" s="224"/>
      <c r="H159" s="272" t="s">
        <v>509</v>
      </c>
      <c r="I159" s="272" t="s">
        <v>449</v>
      </c>
      <c r="J159" s="272" t="s">
        <v>510</v>
      </c>
      <c r="K159" s="268"/>
    </row>
    <row r="160" ht="15" customHeight="1">
      <c r="B160" s="247"/>
      <c r="C160" s="272" t="s">
        <v>511</v>
      </c>
      <c r="D160" s="224"/>
      <c r="E160" s="224"/>
      <c r="F160" s="273" t="s">
        <v>447</v>
      </c>
      <c r="G160" s="224"/>
      <c r="H160" s="272" t="s">
        <v>512</v>
      </c>
      <c r="I160" s="272" t="s">
        <v>482</v>
      </c>
      <c r="J160" s="272"/>
      <c r="K160" s="268"/>
    </row>
    <row r="161" ht="15" customHeight="1">
      <c r="B161" s="274"/>
      <c r="C161" s="256"/>
      <c r="D161" s="256"/>
      <c r="E161" s="256"/>
      <c r="F161" s="256"/>
      <c r="G161" s="256"/>
      <c r="H161" s="256"/>
      <c r="I161" s="256"/>
      <c r="J161" s="256"/>
      <c r="K161" s="275"/>
    </row>
    <row r="162" ht="18.75" customHeight="1">
      <c r="B162" s="221"/>
      <c r="C162" s="224"/>
      <c r="D162" s="224"/>
      <c r="E162" s="224"/>
      <c r="F162" s="246"/>
      <c r="G162" s="224"/>
      <c r="H162" s="224"/>
      <c r="I162" s="224"/>
      <c r="J162" s="224"/>
      <c r="K162" s="221"/>
    </row>
    <row r="163" ht="18.75" customHeight="1">
      <c r="B163" s="232"/>
      <c r="C163" s="232"/>
      <c r="D163" s="232"/>
      <c r="E163" s="232"/>
      <c r="F163" s="232"/>
      <c r="G163" s="232"/>
      <c r="H163" s="232"/>
      <c r="I163" s="232"/>
      <c r="J163" s="232"/>
      <c r="K163" s="232"/>
    </row>
    <row r="164" ht="7.5" customHeight="1">
      <c r="B164" s="211"/>
      <c r="C164" s="212"/>
      <c r="D164" s="212"/>
      <c r="E164" s="212"/>
      <c r="F164" s="212"/>
      <c r="G164" s="212"/>
      <c r="H164" s="212"/>
      <c r="I164" s="212"/>
      <c r="J164" s="212"/>
      <c r="K164" s="213"/>
    </row>
    <row r="165" ht="45" customHeight="1">
      <c r="B165" s="214"/>
      <c r="C165" s="215" t="s">
        <v>513</v>
      </c>
      <c r="D165" s="215"/>
      <c r="E165" s="215"/>
      <c r="F165" s="215"/>
      <c r="G165" s="215"/>
      <c r="H165" s="215"/>
      <c r="I165" s="215"/>
      <c r="J165" s="215"/>
      <c r="K165" s="216"/>
    </row>
    <row r="166" ht="17.25" customHeight="1">
      <c r="B166" s="214"/>
      <c r="C166" s="239" t="s">
        <v>441</v>
      </c>
      <c r="D166" s="239"/>
      <c r="E166" s="239"/>
      <c r="F166" s="239" t="s">
        <v>442</v>
      </c>
      <c r="G166" s="276"/>
      <c r="H166" s="277" t="s">
        <v>55</v>
      </c>
      <c r="I166" s="277" t="s">
        <v>58</v>
      </c>
      <c r="J166" s="239" t="s">
        <v>443</v>
      </c>
      <c r="K166" s="216"/>
    </row>
    <row r="167" ht="17.25" customHeight="1">
      <c r="B167" s="217"/>
      <c r="C167" s="241" t="s">
        <v>444</v>
      </c>
      <c r="D167" s="241"/>
      <c r="E167" s="241"/>
      <c r="F167" s="242" t="s">
        <v>445</v>
      </c>
      <c r="G167" s="278"/>
      <c r="H167" s="279"/>
      <c r="I167" s="279"/>
      <c r="J167" s="241" t="s">
        <v>446</v>
      </c>
      <c r="K167" s="219"/>
    </row>
    <row r="168" ht="5.25" customHeight="1">
      <c r="B168" s="247"/>
      <c r="C168" s="244"/>
      <c r="D168" s="244"/>
      <c r="E168" s="244"/>
      <c r="F168" s="244"/>
      <c r="G168" s="245"/>
      <c r="H168" s="244"/>
      <c r="I168" s="244"/>
      <c r="J168" s="244"/>
      <c r="K168" s="268"/>
    </row>
    <row r="169" ht="15" customHeight="1">
      <c r="B169" s="247"/>
      <c r="C169" s="224" t="s">
        <v>450</v>
      </c>
      <c r="D169" s="224"/>
      <c r="E169" s="224"/>
      <c r="F169" s="246" t="s">
        <v>447</v>
      </c>
      <c r="G169" s="224"/>
      <c r="H169" s="224" t="s">
        <v>487</v>
      </c>
      <c r="I169" s="224" t="s">
        <v>449</v>
      </c>
      <c r="J169" s="224">
        <v>120</v>
      </c>
      <c r="K169" s="268"/>
    </row>
    <row r="170" ht="15" customHeight="1">
      <c r="B170" s="247"/>
      <c r="C170" s="224" t="s">
        <v>496</v>
      </c>
      <c r="D170" s="224"/>
      <c r="E170" s="224"/>
      <c r="F170" s="246" t="s">
        <v>447</v>
      </c>
      <c r="G170" s="224"/>
      <c r="H170" s="224" t="s">
        <v>497</v>
      </c>
      <c r="I170" s="224" t="s">
        <v>449</v>
      </c>
      <c r="J170" s="224" t="s">
        <v>498</v>
      </c>
      <c r="K170" s="268"/>
    </row>
    <row r="171" ht="15" customHeight="1">
      <c r="B171" s="247"/>
      <c r="C171" s="224" t="s">
        <v>395</v>
      </c>
      <c r="D171" s="224"/>
      <c r="E171" s="224"/>
      <c r="F171" s="246" t="s">
        <v>447</v>
      </c>
      <c r="G171" s="224"/>
      <c r="H171" s="224" t="s">
        <v>514</v>
      </c>
      <c r="I171" s="224" t="s">
        <v>449</v>
      </c>
      <c r="J171" s="224" t="s">
        <v>498</v>
      </c>
      <c r="K171" s="268"/>
    </row>
    <row r="172" ht="15" customHeight="1">
      <c r="B172" s="247"/>
      <c r="C172" s="224" t="s">
        <v>452</v>
      </c>
      <c r="D172" s="224"/>
      <c r="E172" s="224"/>
      <c r="F172" s="246" t="s">
        <v>453</v>
      </c>
      <c r="G172" s="224"/>
      <c r="H172" s="224" t="s">
        <v>514</v>
      </c>
      <c r="I172" s="224" t="s">
        <v>449</v>
      </c>
      <c r="J172" s="224">
        <v>50</v>
      </c>
      <c r="K172" s="268"/>
    </row>
    <row r="173" ht="15" customHeight="1">
      <c r="B173" s="247"/>
      <c r="C173" s="224" t="s">
        <v>455</v>
      </c>
      <c r="D173" s="224"/>
      <c r="E173" s="224"/>
      <c r="F173" s="246" t="s">
        <v>447</v>
      </c>
      <c r="G173" s="224"/>
      <c r="H173" s="224" t="s">
        <v>514</v>
      </c>
      <c r="I173" s="224" t="s">
        <v>457</v>
      </c>
      <c r="J173" s="224"/>
      <c r="K173" s="268"/>
    </row>
    <row r="174" ht="15" customHeight="1">
      <c r="B174" s="247"/>
      <c r="C174" s="224" t="s">
        <v>466</v>
      </c>
      <c r="D174" s="224"/>
      <c r="E174" s="224"/>
      <c r="F174" s="246" t="s">
        <v>453</v>
      </c>
      <c r="G174" s="224"/>
      <c r="H174" s="224" t="s">
        <v>514</v>
      </c>
      <c r="I174" s="224" t="s">
        <v>449</v>
      </c>
      <c r="J174" s="224">
        <v>50</v>
      </c>
      <c r="K174" s="268"/>
    </row>
    <row r="175" ht="15" customHeight="1">
      <c r="B175" s="247"/>
      <c r="C175" s="224" t="s">
        <v>474</v>
      </c>
      <c r="D175" s="224"/>
      <c r="E175" s="224"/>
      <c r="F175" s="246" t="s">
        <v>453</v>
      </c>
      <c r="G175" s="224"/>
      <c r="H175" s="224" t="s">
        <v>514</v>
      </c>
      <c r="I175" s="224" t="s">
        <v>449</v>
      </c>
      <c r="J175" s="224">
        <v>50</v>
      </c>
      <c r="K175" s="268"/>
    </row>
    <row r="176" ht="15" customHeight="1">
      <c r="B176" s="247"/>
      <c r="C176" s="224" t="s">
        <v>472</v>
      </c>
      <c r="D176" s="224"/>
      <c r="E176" s="224"/>
      <c r="F176" s="246" t="s">
        <v>453</v>
      </c>
      <c r="G176" s="224"/>
      <c r="H176" s="224" t="s">
        <v>514</v>
      </c>
      <c r="I176" s="224" t="s">
        <v>449</v>
      </c>
      <c r="J176" s="224">
        <v>50</v>
      </c>
      <c r="K176" s="268"/>
    </row>
    <row r="177" ht="15" customHeight="1">
      <c r="B177" s="247"/>
      <c r="C177" s="224" t="s">
        <v>111</v>
      </c>
      <c r="D177" s="224"/>
      <c r="E177" s="224"/>
      <c r="F177" s="246" t="s">
        <v>447</v>
      </c>
      <c r="G177" s="224"/>
      <c r="H177" s="224" t="s">
        <v>515</v>
      </c>
      <c r="I177" s="224" t="s">
        <v>516</v>
      </c>
      <c r="J177" s="224"/>
      <c r="K177" s="268"/>
    </row>
    <row r="178" ht="15" customHeight="1">
      <c r="B178" s="247"/>
      <c r="C178" s="224" t="s">
        <v>58</v>
      </c>
      <c r="D178" s="224"/>
      <c r="E178" s="224"/>
      <c r="F178" s="246" t="s">
        <v>447</v>
      </c>
      <c r="G178" s="224"/>
      <c r="H178" s="224" t="s">
        <v>517</v>
      </c>
      <c r="I178" s="224" t="s">
        <v>518</v>
      </c>
      <c r="J178" s="224">
        <v>1</v>
      </c>
      <c r="K178" s="268"/>
    </row>
    <row r="179" ht="15" customHeight="1">
      <c r="B179" s="247"/>
      <c r="C179" s="224" t="s">
        <v>54</v>
      </c>
      <c r="D179" s="224"/>
      <c r="E179" s="224"/>
      <c r="F179" s="246" t="s">
        <v>447</v>
      </c>
      <c r="G179" s="224"/>
      <c r="H179" s="224" t="s">
        <v>519</v>
      </c>
      <c r="I179" s="224" t="s">
        <v>449</v>
      </c>
      <c r="J179" s="224">
        <v>20</v>
      </c>
      <c r="K179" s="268"/>
    </row>
    <row r="180" ht="15" customHeight="1">
      <c r="B180" s="247"/>
      <c r="C180" s="224" t="s">
        <v>55</v>
      </c>
      <c r="D180" s="224"/>
      <c r="E180" s="224"/>
      <c r="F180" s="246" t="s">
        <v>447</v>
      </c>
      <c r="G180" s="224"/>
      <c r="H180" s="224" t="s">
        <v>520</v>
      </c>
      <c r="I180" s="224" t="s">
        <v>449</v>
      </c>
      <c r="J180" s="224">
        <v>255</v>
      </c>
      <c r="K180" s="268"/>
    </row>
    <row r="181" ht="15" customHeight="1">
      <c r="B181" s="247"/>
      <c r="C181" s="224" t="s">
        <v>112</v>
      </c>
      <c r="D181" s="224"/>
      <c r="E181" s="224"/>
      <c r="F181" s="246" t="s">
        <v>447</v>
      </c>
      <c r="G181" s="224"/>
      <c r="H181" s="224" t="s">
        <v>411</v>
      </c>
      <c r="I181" s="224" t="s">
        <v>449</v>
      </c>
      <c r="J181" s="224">
        <v>10</v>
      </c>
      <c r="K181" s="268"/>
    </row>
    <row r="182" ht="15" customHeight="1">
      <c r="B182" s="247"/>
      <c r="C182" s="224" t="s">
        <v>113</v>
      </c>
      <c r="D182" s="224"/>
      <c r="E182" s="224"/>
      <c r="F182" s="246" t="s">
        <v>447</v>
      </c>
      <c r="G182" s="224"/>
      <c r="H182" s="224" t="s">
        <v>521</v>
      </c>
      <c r="I182" s="224" t="s">
        <v>482</v>
      </c>
      <c r="J182" s="224"/>
      <c r="K182" s="268"/>
    </row>
    <row r="183" ht="15" customHeight="1">
      <c r="B183" s="247"/>
      <c r="C183" s="224" t="s">
        <v>522</v>
      </c>
      <c r="D183" s="224"/>
      <c r="E183" s="224"/>
      <c r="F183" s="246" t="s">
        <v>447</v>
      </c>
      <c r="G183" s="224"/>
      <c r="H183" s="224" t="s">
        <v>523</v>
      </c>
      <c r="I183" s="224" t="s">
        <v>482</v>
      </c>
      <c r="J183" s="224"/>
      <c r="K183" s="268"/>
    </row>
    <row r="184" ht="15" customHeight="1">
      <c r="B184" s="247"/>
      <c r="C184" s="224" t="s">
        <v>511</v>
      </c>
      <c r="D184" s="224"/>
      <c r="E184" s="224"/>
      <c r="F184" s="246" t="s">
        <v>447</v>
      </c>
      <c r="G184" s="224"/>
      <c r="H184" s="224" t="s">
        <v>524</v>
      </c>
      <c r="I184" s="224" t="s">
        <v>482</v>
      </c>
      <c r="J184" s="224"/>
      <c r="K184" s="268"/>
    </row>
    <row r="185" ht="15" customHeight="1">
      <c r="B185" s="247"/>
      <c r="C185" s="224" t="s">
        <v>115</v>
      </c>
      <c r="D185" s="224"/>
      <c r="E185" s="224"/>
      <c r="F185" s="246" t="s">
        <v>453</v>
      </c>
      <c r="G185" s="224"/>
      <c r="H185" s="224" t="s">
        <v>525</v>
      </c>
      <c r="I185" s="224" t="s">
        <v>449</v>
      </c>
      <c r="J185" s="224">
        <v>50</v>
      </c>
      <c r="K185" s="268"/>
    </row>
    <row r="186" ht="15" customHeight="1">
      <c r="B186" s="247"/>
      <c r="C186" s="224" t="s">
        <v>526</v>
      </c>
      <c r="D186" s="224"/>
      <c r="E186" s="224"/>
      <c r="F186" s="246" t="s">
        <v>453</v>
      </c>
      <c r="G186" s="224"/>
      <c r="H186" s="224" t="s">
        <v>527</v>
      </c>
      <c r="I186" s="224" t="s">
        <v>528</v>
      </c>
      <c r="J186" s="224"/>
      <c r="K186" s="268"/>
    </row>
    <row r="187" ht="15" customHeight="1">
      <c r="B187" s="247"/>
      <c r="C187" s="224" t="s">
        <v>529</v>
      </c>
      <c r="D187" s="224"/>
      <c r="E187" s="224"/>
      <c r="F187" s="246" t="s">
        <v>453</v>
      </c>
      <c r="G187" s="224"/>
      <c r="H187" s="224" t="s">
        <v>530</v>
      </c>
      <c r="I187" s="224" t="s">
        <v>528</v>
      </c>
      <c r="J187" s="224"/>
      <c r="K187" s="268"/>
    </row>
    <row r="188" ht="15" customHeight="1">
      <c r="B188" s="247"/>
      <c r="C188" s="224" t="s">
        <v>531</v>
      </c>
      <c r="D188" s="224"/>
      <c r="E188" s="224"/>
      <c r="F188" s="246" t="s">
        <v>453</v>
      </c>
      <c r="G188" s="224"/>
      <c r="H188" s="224" t="s">
        <v>532</v>
      </c>
      <c r="I188" s="224" t="s">
        <v>528</v>
      </c>
      <c r="J188" s="224"/>
      <c r="K188" s="268"/>
    </row>
    <row r="189" ht="15" customHeight="1">
      <c r="B189" s="247"/>
      <c r="C189" s="280" t="s">
        <v>533</v>
      </c>
      <c r="D189" s="224"/>
      <c r="E189" s="224"/>
      <c r="F189" s="246" t="s">
        <v>453</v>
      </c>
      <c r="G189" s="224"/>
      <c r="H189" s="224" t="s">
        <v>534</v>
      </c>
      <c r="I189" s="224" t="s">
        <v>535</v>
      </c>
      <c r="J189" s="281" t="s">
        <v>536</v>
      </c>
      <c r="K189" s="268"/>
    </row>
    <row r="190" ht="15" customHeight="1">
      <c r="B190" s="247"/>
      <c r="C190" s="231" t="s">
        <v>43</v>
      </c>
      <c r="D190" s="224"/>
      <c r="E190" s="224"/>
      <c r="F190" s="246" t="s">
        <v>447</v>
      </c>
      <c r="G190" s="224"/>
      <c r="H190" s="221" t="s">
        <v>537</v>
      </c>
      <c r="I190" s="224" t="s">
        <v>538</v>
      </c>
      <c r="J190" s="224"/>
      <c r="K190" s="268"/>
    </row>
    <row r="191" ht="15" customHeight="1">
      <c r="B191" s="247"/>
      <c r="C191" s="231" t="s">
        <v>539</v>
      </c>
      <c r="D191" s="224"/>
      <c r="E191" s="224"/>
      <c r="F191" s="246" t="s">
        <v>447</v>
      </c>
      <c r="G191" s="224"/>
      <c r="H191" s="224" t="s">
        <v>540</v>
      </c>
      <c r="I191" s="224" t="s">
        <v>482</v>
      </c>
      <c r="J191" s="224"/>
      <c r="K191" s="268"/>
    </row>
    <row r="192" ht="15" customHeight="1">
      <c r="B192" s="247"/>
      <c r="C192" s="231" t="s">
        <v>541</v>
      </c>
      <c r="D192" s="224"/>
      <c r="E192" s="224"/>
      <c r="F192" s="246" t="s">
        <v>447</v>
      </c>
      <c r="G192" s="224"/>
      <c r="H192" s="224" t="s">
        <v>542</v>
      </c>
      <c r="I192" s="224" t="s">
        <v>482</v>
      </c>
      <c r="J192" s="224"/>
      <c r="K192" s="268"/>
    </row>
    <row r="193" ht="15" customHeight="1">
      <c r="B193" s="247"/>
      <c r="C193" s="231" t="s">
        <v>543</v>
      </c>
      <c r="D193" s="224"/>
      <c r="E193" s="224"/>
      <c r="F193" s="246" t="s">
        <v>453</v>
      </c>
      <c r="G193" s="224"/>
      <c r="H193" s="224" t="s">
        <v>544</v>
      </c>
      <c r="I193" s="224" t="s">
        <v>482</v>
      </c>
      <c r="J193" s="224"/>
      <c r="K193" s="268"/>
    </row>
    <row r="194" ht="15" customHeight="1">
      <c r="B194" s="274"/>
      <c r="C194" s="282"/>
      <c r="D194" s="256"/>
      <c r="E194" s="256"/>
      <c r="F194" s="256"/>
      <c r="G194" s="256"/>
      <c r="H194" s="256"/>
      <c r="I194" s="256"/>
      <c r="J194" s="256"/>
      <c r="K194" s="275"/>
    </row>
    <row r="195" ht="18.75" customHeight="1">
      <c r="B195" s="221"/>
      <c r="C195" s="224"/>
      <c r="D195" s="224"/>
      <c r="E195" s="224"/>
      <c r="F195" s="246"/>
      <c r="G195" s="224"/>
      <c r="H195" s="224"/>
      <c r="I195" s="224"/>
      <c r="J195" s="224"/>
      <c r="K195" s="221"/>
    </row>
    <row r="196" ht="18.75" customHeight="1">
      <c r="B196" s="221"/>
      <c r="C196" s="224"/>
      <c r="D196" s="224"/>
      <c r="E196" s="224"/>
      <c r="F196" s="246"/>
      <c r="G196" s="224"/>
      <c r="H196" s="224"/>
      <c r="I196" s="224"/>
      <c r="J196" s="224"/>
      <c r="K196" s="221"/>
    </row>
    <row r="197" ht="18.75" customHeight="1">
      <c r="B197" s="232"/>
      <c r="C197" s="232"/>
      <c r="D197" s="232"/>
      <c r="E197" s="232"/>
      <c r="F197" s="232"/>
      <c r="G197" s="232"/>
      <c r="H197" s="232"/>
      <c r="I197" s="232"/>
      <c r="J197" s="232"/>
      <c r="K197" s="232"/>
    </row>
    <row r="198" ht="13.5">
      <c r="B198" s="211"/>
      <c r="C198" s="212"/>
      <c r="D198" s="212"/>
      <c r="E198" s="212"/>
      <c r="F198" s="212"/>
      <c r="G198" s="212"/>
      <c r="H198" s="212"/>
      <c r="I198" s="212"/>
      <c r="J198" s="212"/>
      <c r="K198" s="213"/>
    </row>
    <row r="199" ht="21">
      <c r="B199" s="214"/>
      <c r="C199" s="215" t="s">
        <v>545</v>
      </c>
      <c r="D199" s="215"/>
      <c r="E199" s="215"/>
      <c r="F199" s="215"/>
      <c r="G199" s="215"/>
      <c r="H199" s="215"/>
      <c r="I199" s="215"/>
      <c r="J199" s="215"/>
      <c r="K199" s="216"/>
    </row>
    <row r="200" ht="25.5" customHeight="1">
      <c r="B200" s="214"/>
      <c r="C200" s="283" t="s">
        <v>546</v>
      </c>
      <c r="D200" s="283"/>
      <c r="E200" s="283"/>
      <c r="F200" s="283" t="s">
        <v>547</v>
      </c>
      <c r="G200" s="284"/>
      <c r="H200" s="283" t="s">
        <v>548</v>
      </c>
      <c r="I200" s="283"/>
      <c r="J200" s="283"/>
      <c r="K200" s="216"/>
    </row>
    <row r="201" ht="5.25" customHeight="1">
      <c r="B201" s="247"/>
      <c r="C201" s="244"/>
      <c r="D201" s="244"/>
      <c r="E201" s="244"/>
      <c r="F201" s="244"/>
      <c r="G201" s="224"/>
      <c r="H201" s="244"/>
      <c r="I201" s="244"/>
      <c r="J201" s="244"/>
      <c r="K201" s="268"/>
    </row>
    <row r="202" ht="15" customHeight="1">
      <c r="B202" s="247"/>
      <c r="C202" s="224" t="s">
        <v>538</v>
      </c>
      <c r="D202" s="224"/>
      <c r="E202" s="224"/>
      <c r="F202" s="246" t="s">
        <v>44</v>
      </c>
      <c r="G202" s="224"/>
      <c r="H202" s="224" t="s">
        <v>549</v>
      </c>
      <c r="I202" s="224"/>
      <c r="J202" s="224"/>
      <c r="K202" s="268"/>
    </row>
    <row r="203" ht="15" customHeight="1">
      <c r="B203" s="247"/>
      <c r="C203" s="253"/>
      <c r="D203" s="224"/>
      <c r="E203" s="224"/>
      <c r="F203" s="246" t="s">
        <v>45</v>
      </c>
      <c r="G203" s="224"/>
      <c r="H203" s="224" t="s">
        <v>550</v>
      </c>
      <c r="I203" s="224"/>
      <c r="J203" s="224"/>
      <c r="K203" s="268"/>
    </row>
    <row r="204" ht="15" customHeight="1">
      <c r="B204" s="247"/>
      <c r="C204" s="253"/>
      <c r="D204" s="224"/>
      <c r="E204" s="224"/>
      <c r="F204" s="246" t="s">
        <v>48</v>
      </c>
      <c r="G204" s="224"/>
      <c r="H204" s="224" t="s">
        <v>551</v>
      </c>
      <c r="I204" s="224"/>
      <c r="J204" s="224"/>
      <c r="K204" s="268"/>
    </row>
    <row r="205" ht="15" customHeight="1">
      <c r="B205" s="247"/>
      <c r="C205" s="224"/>
      <c r="D205" s="224"/>
      <c r="E205" s="224"/>
      <c r="F205" s="246" t="s">
        <v>46</v>
      </c>
      <c r="G205" s="224"/>
      <c r="H205" s="224" t="s">
        <v>552</v>
      </c>
      <c r="I205" s="224"/>
      <c r="J205" s="224"/>
      <c r="K205" s="268"/>
    </row>
    <row r="206" ht="15" customHeight="1">
      <c r="B206" s="247"/>
      <c r="C206" s="224"/>
      <c r="D206" s="224"/>
      <c r="E206" s="224"/>
      <c r="F206" s="246" t="s">
        <v>47</v>
      </c>
      <c r="G206" s="224"/>
      <c r="H206" s="224" t="s">
        <v>553</v>
      </c>
      <c r="I206" s="224"/>
      <c r="J206" s="224"/>
      <c r="K206" s="268"/>
    </row>
    <row r="207" ht="15" customHeight="1">
      <c r="B207" s="247"/>
      <c r="C207" s="224"/>
      <c r="D207" s="224"/>
      <c r="E207" s="224"/>
      <c r="F207" s="246"/>
      <c r="G207" s="224"/>
      <c r="H207" s="224"/>
      <c r="I207" s="224"/>
      <c r="J207" s="224"/>
      <c r="K207" s="268"/>
    </row>
    <row r="208" ht="15" customHeight="1">
      <c r="B208" s="247"/>
      <c r="C208" s="224" t="s">
        <v>494</v>
      </c>
      <c r="D208" s="224"/>
      <c r="E208" s="224"/>
      <c r="F208" s="246" t="s">
        <v>80</v>
      </c>
      <c r="G208" s="224"/>
      <c r="H208" s="224" t="s">
        <v>554</v>
      </c>
      <c r="I208" s="224"/>
      <c r="J208" s="224"/>
      <c r="K208" s="268"/>
    </row>
    <row r="209" ht="15" customHeight="1">
      <c r="B209" s="247"/>
      <c r="C209" s="253"/>
      <c r="D209" s="224"/>
      <c r="E209" s="224"/>
      <c r="F209" s="246" t="s">
        <v>390</v>
      </c>
      <c r="G209" s="224"/>
      <c r="H209" s="224" t="s">
        <v>391</v>
      </c>
      <c r="I209" s="224"/>
      <c r="J209" s="224"/>
      <c r="K209" s="268"/>
    </row>
    <row r="210" ht="15" customHeight="1">
      <c r="B210" s="247"/>
      <c r="C210" s="224"/>
      <c r="D210" s="224"/>
      <c r="E210" s="224"/>
      <c r="F210" s="246" t="s">
        <v>388</v>
      </c>
      <c r="G210" s="224"/>
      <c r="H210" s="224" t="s">
        <v>555</v>
      </c>
      <c r="I210" s="224"/>
      <c r="J210" s="224"/>
      <c r="K210" s="268"/>
    </row>
    <row r="211" ht="15" customHeight="1">
      <c r="B211" s="285"/>
      <c r="C211" s="253"/>
      <c r="D211" s="253"/>
      <c r="E211" s="253"/>
      <c r="F211" s="246" t="s">
        <v>96</v>
      </c>
      <c r="G211" s="231"/>
      <c r="H211" s="272" t="s">
        <v>392</v>
      </c>
      <c r="I211" s="272"/>
      <c r="J211" s="272"/>
      <c r="K211" s="286"/>
    </row>
    <row r="212" ht="15" customHeight="1">
      <c r="B212" s="285"/>
      <c r="C212" s="253"/>
      <c r="D212" s="253"/>
      <c r="E212" s="253"/>
      <c r="F212" s="246" t="s">
        <v>393</v>
      </c>
      <c r="G212" s="231"/>
      <c r="H212" s="272" t="s">
        <v>556</v>
      </c>
      <c r="I212" s="272"/>
      <c r="J212" s="272"/>
      <c r="K212" s="286"/>
    </row>
    <row r="213" ht="15" customHeight="1">
      <c r="B213" s="285"/>
      <c r="C213" s="253"/>
      <c r="D213" s="253"/>
      <c r="E213" s="253"/>
      <c r="F213" s="287"/>
      <c r="G213" s="231"/>
      <c r="H213" s="288"/>
      <c r="I213" s="288"/>
      <c r="J213" s="288"/>
      <c r="K213" s="286"/>
    </row>
    <row r="214" ht="15" customHeight="1">
      <c r="B214" s="285"/>
      <c r="C214" s="224" t="s">
        <v>518</v>
      </c>
      <c r="D214" s="253"/>
      <c r="E214" s="253"/>
      <c r="F214" s="246">
        <v>1</v>
      </c>
      <c r="G214" s="231"/>
      <c r="H214" s="272" t="s">
        <v>557</v>
      </c>
      <c r="I214" s="272"/>
      <c r="J214" s="272"/>
      <c r="K214" s="286"/>
    </row>
    <row r="215" ht="15" customHeight="1">
      <c r="B215" s="285"/>
      <c r="C215" s="253"/>
      <c r="D215" s="253"/>
      <c r="E215" s="253"/>
      <c r="F215" s="246">
        <v>2</v>
      </c>
      <c r="G215" s="231"/>
      <c r="H215" s="272" t="s">
        <v>558</v>
      </c>
      <c r="I215" s="272"/>
      <c r="J215" s="272"/>
      <c r="K215" s="286"/>
    </row>
    <row r="216" ht="15" customHeight="1">
      <c r="B216" s="285"/>
      <c r="C216" s="253"/>
      <c r="D216" s="253"/>
      <c r="E216" s="253"/>
      <c r="F216" s="246">
        <v>3</v>
      </c>
      <c r="G216" s="231"/>
      <c r="H216" s="272" t="s">
        <v>559</v>
      </c>
      <c r="I216" s="272"/>
      <c r="J216" s="272"/>
      <c r="K216" s="286"/>
    </row>
    <row r="217" ht="15" customHeight="1">
      <c r="B217" s="285"/>
      <c r="C217" s="253"/>
      <c r="D217" s="253"/>
      <c r="E217" s="253"/>
      <c r="F217" s="246">
        <v>4</v>
      </c>
      <c r="G217" s="231"/>
      <c r="H217" s="272" t="s">
        <v>560</v>
      </c>
      <c r="I217" s="272"/>
      <c r="J217" s="272"/>
      <c r="K217" s="286"/>
    </row>
    <row r="218" ht="12.75" customHeight="1">
      <c r="B218" s="289"/>
      <c r="C218" s="290"/>
      <c r="D218" s="290"/>
      <c r="E218" s="290"/>
      <c r="F218" s="290"/>
      <c r="G218" s="290"/>
      <c r="H218" s="290"/>
      <c r="I218" s="290"/>
      <c r="J218" s="290"/>
      <c r="K218" s="291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Klemša Tomáš</dc:creator>
  <cp:lastModifiedBy>Klemša Tomáš</cp:lastModifiedBy>
  <dcterms:created xsi:type="dcterms:W3CDTF">2019-06-24T11:46:20Z</dcterms:created>
  <dcterms:modified xsi:type="dcterms:W3CDTF">2019-06-24T11:46:27Z</dcterms:modified>
</cp:coreProperties>
</file>